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4355" windowHeight="8010" tabRatio="601" firstSheet="1" activeTab="2"/>
  </bookViews>
  <sheets>
    <sheet name="Bảng tổng hợp (2)" sheetId="13" state="hidden" r:id="rId1"/>
    <sheet name="Bảng tổng hợp" sheetId="9" r:id="rId2"/>
    <sheet name="PL 1" sheetId="12" r:id="rId3"/>
    <sheet name="Sheet3" sheetId="3" r:id="rId4"/>
  </sheets>
  <externalReferences>
    <externalReference r:id="rId5"/>
  </externalReferences>
  <definedNames>
    <definedName name="_Fill" localSheetId="0" hidden="1">#REF!</definedName>
    <definedName name="_Fill" localSheetId="2" hidden="1">#REF!</definedName>
    <definedName name="_Fill" hidden="1">#REF!</definedName>
    <definedName name="_Key1" localSheetId="0" hidden="1">#REF!</definedName>
    <definedName name="_Key1" localSheetId="2" hidden="1">#REF!</definedName>
    <definedName name="_Key1" hidden="1">#REF!</definedName>
    <definedName name="_Key2" localSheetId="0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localSheetId="2" hidden="1">#REF!</definedName>
    <definedName name="_Sort" hidden="1">#REF!</definedName>
    <definedName name="CLVC3">0.1</definedName>
    <definedName name="DataFilter" localSheetId="0">[1]!DataFilter</definedName>
    <definedName name="DataFilter" localSheetId="2">[1]!DataFilter</definedName>
    <definedName name="DataFilter">[1]!DataFilter</definedName>
    <definedName name="DataSort" localSheetId="0">[1]!DataSort</definedName>
    <definedName name="DataSort" localSheetId="2">[1]!DataSort</definedName>
    <definedName name="DataSort">[1]!DataSort</definedName>
    <definedName name="GoBack" localSheetId="0">[1]Sheet1!GoBack</definedName>
    <definedName name="GoBack" localSheetId="2">[1]Sheet1!GoBack</definedName>
    <definedName name="GoBack">[1]Sheet1!GoBack</definedName>
    <definedName name="h" localSheetId="2" hidden="1">{"'Sheet1'!$L$16"}</definedName>
    <definedName name="h" hidden="1">{"'Sheet1'!$L$16"}</definedName>
    <definedName name="Heä_soá_laép_xaø_H">1.7</definedName>
    <definedName name="HSCT3">0.1</definedName>
    <definedName name="HSDN">2.5</definedName>
    <definedName name="HTML_CodePage" hidden="1">950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" hidden="1">{"'Sheet1'!$L$16"}</definedName>
    <definedName name="huy" hidden="1">{"'Sheet1'!$L$16"}</definedName>
    <definedName name="_xlnm.Print_Area" localSheetId="2">'PL 1'!$A$1:$Q$14</definedName>
    <definedName name="_xlnm.Print_Titles" localSheetId="1">'Bảng tổng hợp'!$4:$6</definedName>
    <definedName name="_xlnm.Print_Titles" localSheetId="0">'Bảng tổng hợp (2)'!$6:$8</definedName>
    <definedName name="_xlnm.Print_Titles" localSheetId="2">'PL 1'!$6:$9</definedName>
    <definedName name="TaxTV">10%</definedName>
    <definedName name="TaxXL">5%</definedName>
    <definedName name="wrn.chi._.tiÆt." localSheetId="2" hidden="1">{#N/A,#N/A,FALSE,"Chi tiÆt"}</definedName>
    <definedName name="wrn.chi._.tiÆt." hidden="1">{#N/A,#N/A,FALSE,"Chi tiÆt"}</definedName>
    <definedName name="XCCT">0.5</definedName>
  </definedNames>
  <calcPr calcId="144525"/>
</workbook>
</file>

<file path=xl/calcChain.xml><?xml version="1.0" encoding="utf-8"?>
<calcChain xmlns="http://schemas.openxmlformats.org/spreadsheetml/2006/main">
  <c r="O12" i="12" l="1"/>
  <c r="P12" i="12"/>
  <c r="M12" i="12"/>
  <c r="H9" i="12" l="1"/>
  <c r="I9" i="12" s="1"/>
  <c r="J9" i="12" s="1"/>
  <c r="K9" i="12" s="1"/>
  <c r="L9" i="12" s="1"/>
  <c r="M9" i="12" s="1"/>
  <c r="N9" i="12" s="1"/>
  <c r="O9" i="12" s="1"/>
  <c r="P9" i="12" s="1"/>
  <c r="Q9" i="12" s="1"/>
  <c r="A4" i="12"/>
  <c r="N10" i="12"/>
  <c r="M10" i="12"/>
  <c r="J13" i="12"/>
  <c r="J14" i="12"/>
  <c r="G14" i="12"/>
  <c r="J25" i="9" l="1"/>
  <c r="J12" i="9"/>
  <c r="J14" i="9"/>
  <c r="J15" i="9"/>
  <c r="J16" i="9"/>
  <c r="J17" i="9"/>
  <c r="J19" i="9"/>
  <c r="J20" i="9"/>
  <c r="J23" i="9"/>
  <c r="J25" i="13"/>
  <c r="I22" i="13"/>
  <c r="I20" i="13" s="1"/>
  <c r="D24" i="13"/>
  <c r="H20" i="13"/>
  <c r="E20" i="13"/>
  <c r="C20" i="13"/>
  <c r="J19" i="13"/>
  <c r="J18" i="13"/>
  <c r="E17" i="13"/>
  <c r="E15" i="13"/>
  <c r="J16" i="13"/>
  <c r="J15" i="13"/>
  <c r="F15" i="13"/>
  <c r="D15" i="13"/>
  <c r="C15" i="13"/>
  <c r="F13" i="13"/>
  <c r="G12" i="13"/>
  <c r="G23" i="13" s="1"/>
  <c r="J11" i="13"/>
  <c r="J10" i="13"/>
  <c r="F9" i="13"/>
  <c r="E9" i="13"/>
  <c r="C9" i="13"/>
  <c r="B9" i="12"/>
  <c r="C9" i="12" s="1"/>
  <c r="D9" i="12" s="1"/>
  <c r="F9" i="12" s="1"/>
  <c r="D13" i="13"/>
  <c r="C13" i="13"/>
  <c r="G9" i="13"/>
  <c r="J9" i="13"/>
  <c r="H13" i="13"/>
  <c r="H11" i="9"/>
  <c r="D13" i="9"/>
  <c r="J13" i="9"/>
  <c r="F13" i="9"/>
  <c r="F11" i="9" s="1"/>
  <c r="E7" i="9"/>
  <c r="F7" i="9"/>
  <c r="E15" i="9"/>
  <c r="E13" i="9" s="1"/>
  <c r="E18" i="9"/>
  <c r="E19" i="9"/>
  <c r="E20" i="9"/>
  <c r="G10" i="9"/>
  <c r="G23" i="9" s="1"/>
  <c r="G7" i="9"/>
  <c r="J9" i="9"/>
  <c r="J8" i="9"/>
  <c r="J24" i="9"/>
  <c r="C18" i="9"/>
  <c r="C13" i="9"/>
  <c r="C7" i="9"/>
  <c r="J7" i="9" l="1"/>
  <c r="J22" i="9"/>
  <c r="I22" i="9" s="1"/>
  <c r="C11" i="9"/>
  <c r="E23" i="13"/>
  <c r="E13" i="13" s="1"/>
  <c r="J23" i="13"/>
  <c r="G13" i="13"/>
  <c r="E23" i="9"/>
  <c r="E11" i="9" s="1"/>
  <c r="G11" i="9"/>
  <c r="J20" i="13"/>
  <c r="J13" i="13" s="1"/>
  <c r="I13" i="13"/>
  <c r="D11" i="9"/>
  <c r="J18" i="9" l="1"/>
  <c r="J11" i="9" s="1"/>
  <c r="I11" i="9"/>
</calcChain>
</file>

<file path=xl/sharedStrings.xml><?xml version="1.0" encoding="utf-8"?>
<sst xmlns="http://schemas.openxmlformats.org/spreadsheetml/2006/main" count="132" uniqueCount="79">
  <si>
    <t>TT</t>
  </si>
  <si>
    <t>Ghi chú</t>
  </si>
  <si>
    <t>I</t>
  </si>
  <si>
    <t>Vốn XDCB tập trung tỉnh phân cấp</t>
  </si>
  <si>
    <t xml:space="preserve"> - Trả nợ giai đoạn 2016-2020</t>
  </si>
  <si>
    <t xml:space="preserve"> - Bố trí giai đoạn 2021-2025</t>
  </si>
  <si>
    <t>II</t>
  </si>
  <si>
    <t>Nguồn thu tiền sử dụng đất</t>
  </si>
  <si>
    <t>Nghị quyết 73/NQ-HĐND</t>
  </si>
  <si>
    <t>Nguồn vốn</t>
  </si>
  <si>
    <t xml:space="preserve"> -</t>
  </si>
  <si>
    <t>Bố trí vốn đối ứng các chương trình</t>
  </si>
  <si>
    <t>Dự phòng đầu tư 7,9% (Vốn XDCB tập trung)</t>
  </si>
  <si>
    <t>Công trình ĐTC giai đoạn 2021-2025 theo NQ73</t>
  </si>
  <si>
    <t xml:space="preserve">Công trình bổ sung  ĐTC trung hạn 2021-2025 </t>
  </si>
  <si>
    <t>Phụ lục số 04</t>
  </si>
  <si>
    <t>ĐTV: Triệu đồng</t>
  </si>
  <si>
    <t>Phụ lục số 05</t>
  </si>
  <si>
    <t>Tổng nguồn vốn ĐTC trung hạn giai đoạn 2021-2025</t>
  </si>
  <si>
    <t>Tổng kế hoạch vốn phân bổ giai đoạn 2021-2025</t>
  </si>
  <si>
    <t xml:space="preserve">Bố trí đối ứng dự án ngân sách tỉnh giai đoạn 2021-2025 </t>
  </si>
  <si>
    <t xml:space="preserve">Dự án đã phê duyệt đầu tư công giai đoạn 2016-2020 và bố trí chuyển tiếp giai đoạn 2021-2025 </t>
  </si>
  <si>
    <t>Dự án đầu tư công trung hạn giai đoạn 2021-2025</t>
  </si>
  <si>
    <t>Bố trí kinh phí đo đạc, lập bản đồ địa chính, xây dựng cơ sở dữ liệu đất đai (từ nguồn thu tiền sử dụng đất)</t>
  </si>
  <si>
    <t>Điều chỉnh tăng</t>
  </si>
  <si>
    <t>Vốn đối ứng thực hiện Chương trình mục tiêu quốc gia xây dựng Nông thôn mới</t>
  </si>
  <si>
    <t>Nguồn vốn tài trợ quy hoạch</t>
  </si>
  <si>
    <t>Tổng số</t>
  </si>
  <si>
    <t>Trong đó</t>
  </si>
  <si>
    <t>Ngân sách huyện</t>
  </si>
  <si>
    <t>Vốn tài trợ quy hoạch</t>
  </si>
  <si>
    <t xml:space="preserve">BẢNG TỔNG HỢP 
ĐIỀU CHỈNH KẾ HOẠCH ĐẦU TƯ CÔNG TRUNG HẠN HUYỆN BÌNH SƠN GIAI ĐOẠN 2021-2025 </t>
  </si>
  <si>
    <t>(Kèm theo Tờ trình số 94/TTr-TCKH ngày 29 tháng  6  năm 2022  của Phòng tài chính - Kế hoạch huyện Bình Sơn)</t>
  </si>
  <si>
    <t>(Kèm theo Tờ trình số  96/TTr-UBND ngày   01 / 7 /2022 của UBND huyện Bình Sơn)</t>
  </si>
  <si>
    <t>Điều chỉnh giảm</t>
  </si>
  <si>
    <t>5.1</t>
  </si>
  <si>
    <t>5.2</t>
  </si>
  <si>
    <t>Phụ lục 2</t>
  </si>
  <si>
    <t>Danh mục dự án chưa đủ thủ tục đầu tư</t>
  </si>
  <si>
    <t>Danh mục điều chỉnh đầu tư công trung hạn 2021-2025</t>
  </si>
  <si>
    <t>Phụ lục 3</t>
  </si>
  <si>
    <t>Danh mục dự án</t>
  </si>
  <si>
    <t>2023-2025</t>
  </si>
  <si>
    <t>PHỤ LỤC 1</t>
  </si>
  <si>
    <t>STT</t>
  </si>
  <si>
    <t>Địa điểm XD</t>
  </si>
  <si>
    <t>Quy mô dự kiến</t>
  </si>
  <si>
    <t>Thời gian KC-HT</t>
  </si>
  <si>
    <t>NS huyện</t>
  </si>
  <si>
    <t>Ngân sách xã và các nguồn vốn khác</t>
  </si>
  <si>
    <t>Thị trấn Châu Ổ</t>
  </si>
  <si>
    <t>Chủ đầu tư</t>
  </si>
  <si>
    <t>(Kèm theo Tờ trình  số          /TTr-UBND ngày         tháng        năm 2022 của UBND huyện Bình Sơn)</t>
  </si>
  <si>
    <t>Điều chỉnh KHV</t>
  </si>
  <si>
    <t>Phụ lục 02</t>
  </si>
  <si>
    <t>Phụ lục 01</t>
  </si>
  <si>
    <t>Kế hoạch vốn ĐTC trung hạn giai đoạn 2021-2025 sau điều chỉnh</t>
  </si>
  <si>
    <t>Dự án đầu tư công trung hạn giai đoạn 2021-2025 (nguồn vốn đóng góp tự nguyện)</t>
  </si>
  <si>
    <t>Kế hoạch vốn ĐTC trung hạn giai đoạn 2021-2025 theo NQ 82/NQ-HĐND; NQ 16/NQ-HĐND</t>
  </si>
  <si>
    <t xml:space="preserve"> Nội dung</t>
  </si>
  <si>
    <t>ĐVT: Triệu đồng</t>
  </si>
  <si>
    <t>Đơn vị tính: Triệu đồng</t>
  </si>
  <si>
    <t>Nghĩa trang Phố Tinh, xã Bình Phước</t>
  </si>
  <si>
    <t>Xã Bình Phước</t>
  </si>
  <si>
    <t>BQL dự án ĐTXD huyện</t>
  </si>
  <si>
    <t>Tuyến đường trục chính 0,93km; Khu nghĩa trang 3,8ha</t>
  </si>
  <si>
    <t>2019-2022</t>
  </si>
  <si>
    <t>Đường và hệ thống xử lý nước thải tập trung thị trấn Châu Ổ</t>
  </si>
  <si>
    <t>Đường 0,9km; Trạm xử lý 1500m3/ngày đêm</t>
  </si>
  <si>
    <t>Kế hoạch vốn ĐTC trung hạn giai đoạn 2021-2025 theo NQ82/NQ-HĐND; NQ16/NQ-HĐND; NQ30/NQ-HĐND</t>
  </si>
  <si>
    <t>Dự phòng đầu tư (Vốn XDCB tập trung)</t>
  </si>
  <si>
    <t>Kế hoạch trung hạn giai đoạn 2021-2025 (nguồn vốn ngân sách huyện)</t>
  </si>
  <si>
    <t>Kế hoạch ĐTC trung hạn 2021-2025 (nguồn vốn ngân sách huyện) sau điều chỉnh</t>
  </si>
  <si>
    <t>Dự án chuyển tiếp giai đoạn 2016-2020</t>
  </si>
  <si>
    <t>Tổng mức đầu tư dự kiến</t>
  </si>
  <si>
    <t>Tổng mức đầu tư dự kiến 
điều chỉnh</t>
  </si>
  <si>
    <t>Kế hoạch vốn ĐTC trung hạn giai đoạn 2021-2025 sau điều chỉnh (nguồn vốn ngân sách huyện)</t>
  </si>
  <si>
    <t>(Kèm theo Nghị quyết số              /NQ-HĐND ngày         tháng  3  năm 2023 của Hội đồng nhân dân huyện Bình Sơn)</t>
  </si>
  <si>
    <t xml:space="preserve">  ĐIỀU CHỈNH KẾ HOẠCH ĐẦU TƯ CÔNG TRUNG HẠN GIAI ĐOẠN 2021 - 2025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</si>
</sst>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(* #,##0.00_);_(* \(#,##0.00\);_(* &quot;-&quot;??_);_(@_)"/>
    <numFmt numFmtId="164" formatCode="_(* #,##0_);_(* \(#,##0\);_(* &quot;-&quot;??_);_(@_)"/>
    <numFmt numFmtId="165" formatCode="#,##0;\(#,##0\)"/>
    <numFmt numFmtId="166" formatCode="\$#,##0\ ;\(\$#,##0\)"/>
    <numFmt numFmtId="167" formatCode="\t0.00%"/>
    <numFmt numFmtId="168" formatCode="\t#\ ??/??"/>
    <numFmt numFmtId="169" formatCode="m/d"/>
    <numFmt numFmtId="170" formatCode="&quot;ß&quot;#,##0;\-&quot;&quot;\ß&quot;&quot;#,##0"/>
    <numFmt numFmtId="171" formatCode="&quot;VND&quot;#,##0_);[Red]\(&quot;VND&quot;#,##0\)"/>
    <numFmt numFmtId="172" formatCode="#,##0.00\ &quot;F&quot;;[Red]\-#,##0.00\ &quot;F&quot;"/>
    <numFmt numFmtId="173" formatCode="_-* #,##0\ &quot;F&quot;_-;\-* #,##0\ &quot;F&quot;_-;_-* &quot;-&quot;\ &quot;F&quot;_-;_-@_-"/>
    <numFmt numFmtId="174" formatCode="#,##0\ &quot;F&quot;;[Red]\-#,##0\ &quot;F&quot;"/>
    <numFmt numFmtId="175" formatCode="#,##0.00\ &quot;F&quot;;\-#,##0.00\ &quot;F&quot;"/>
    <numFmt numFmtId="176" formatCode="&quot;\&quot;#,##0;[Red]&quot;\&quot;&quot;\&quot;\-#,##0"/>
    <numFmt numFmtId="177" formatCode="&quot;\&quot;#,##0.00;[Red]&quot;\&quot;&quot;\&quot;&quot;\&quot;&quot;\&quot;&quot;\&quot;&quot;\&quot;\-#,##0.00"/>
    <numFmt numFmtId="178" formatCode="&quot;\&quot;#,##0.00;[Red]&quot;\&quot;\-#,##0.00"/>
    <numFmt numFmtId="179" formatCode="&quot;\&quot;#,##0;[Red]&quot;\&quot;\-#,##0"/>
    <numFmt numFmtId="180" formatCode="_-* #,##0_-;\-* #,##0_-;_-* &quot;-&quot;_-;_-@_-"/>
    <numFmt numFmtId="181" formatCode="_-* #,##0.00_-;\-* #,##0.00_-;_-* &quot;-&quot;??_-;_-@_-"/>
    <numFmt numFmtId="182" formatCode="_-&quot;€&quot;* #,##0_-;\-&quot;€&quot;* #,##0_-;_-&quot;€&quot;* &quot;-&quot;_-;_-@_-"/>
    <numFmt numFmtId="183" formatCode="#,##0\ &quot;€&quot;;[Red]\-#,##0\ &quot;€&quot;"/>
    <numFmt numFmtId="184" formatCode="_-&quot;€&quot;* #,##0.00_-;\-&quot;€&quot;* #,##0.00_-;_-&quot;€&quot;* &quot;-&quot;??_-;_-@_-"/>
    <numFmt numFmtId="185" formatCode="_(* #,##0.0_);_(* \(#,##0.0\);_(* &quot;-&quot;??_);_(@_)"/>
  </numFmts>
  <fonts count="62"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4"/>
      <name val="Times New Roman"/>
      <family val="1"/>
    </font>
    <font>
      <i/>
      <sz val="12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i/>
      <sz val="15"/>
      <name val="Times New Roman"/>
      <family val="1"/>
    </font>
    <font>
      <i/>
      <sz val="14"/>
      <color indexed="8"/>
      <name val="Times New Roman"/>
      <family val="1"/>
    </font>
    <font>
      <i/>
      <sz val="14"/>
      <name val="Times New Roman"/>
      <family val="1"/>
    </font>
    <font>
      <sz val="13"/>
      <color indexed="8"/>
      <name val="Times New Roman"/>
      <family val="1"/>
    </font>
    <font>
      <sz val="11"/>
      <color indexed="8"/>
      <name val="Calibri"/>
      <family val="2"/>
    </font>
    <font>
      <sz val="14"/>
      <name val=".VnTimeH"/>
      <family val="2"/>
    </font>
    <font>
      <sz val="12"/>
      <name val="¹UAAA¼"/>
      <family val="3"/>
      <charset val="128"/>
    </font>
    <font>
      <sz val="12"/>
      <name val="¹UAAA¼"/>
      <family val="3"/>
      <charset val="129"/>
    </font>
    <font>
      <sz val="10"/>
      <name val="Arial"/>
      <family val="2"/>
    </font>
    <font>
      <sz val="12"/>
      <name val=".VnTime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i/>
      <sz val="10"/>
      <name val=".VnTime"/>
      <family val="2"/>
    </font>
    <font>
      <b/>
      <sz val="10"/>
      <name val=".VnArial"/>
      <family val="2"/>
    </font>
    <font>
      <b/>
      <sz val="10"/>
      <name val=".VnTime"/>
      <family val="2"/>
    </font>
    <font>
      <sz val="12"/>
      <name val="Arial"/>
      <family val="2"/>
    </font>
    <font>
      <sz val="7"/>
      <name val="Small Fonts"/>
      <family val="2"/>
    </font>
    <font>
      <sz val="10"/>
      <name val="VNtimes new roman"/>
      <family val="1"/>
    </font>
    <font>
      <sz val="11"/>
      <color indexed="8"/>
      <name val="Helvetica Neue"/>
    </font>
    <font>
      <sz val="13"/>
      <name val=".VnTime"/>
      <family val="2"/>
    </font>
    <font>
      <b/>
      <sz val="10"/>
      <name val=".VnTimeH"/>
      <family val="2"/>
    </font>
    <font>
      <b/>
      <sz val="11"/>
      <name val=".VnTimeH"/>
      <family val="2"/>
    </font>
    <font>
      <sz val="14"/>
      <name val=".VnArial"/>
      <family val="2"/>
    </font>
    <font>
      <sz val="10"/>
      <name val=" 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2"/>
      <name val="Courier"/>
      <family val="3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6"/>
      <name val="Times New Roman"/>
      <family val="1"/>
    </font>
    <font>
      <i/>
      <sz val="16"/>
      <name val="Times New Roman"/>
      <family val="1"/>
    </font>
    <font>
      <b/>
      <sz val="11"/>
      <color indexed="8"/>
      <name val="Times New Roman"/>
      <family val="1"/>
    </font>
    <font>
      <i/>
      <sz val="14"/>
      <color indexed="10"/>
      <name val="Times New Roman"/>
      <family val="1"/>
    </font>
    <font>
      <i/>
      <sz val="12"/>
      <color indexed="10"/>
      <name val="Times New Roman"/>
      <family val="1"/>
    </font>
    <font>
      <sz val="14"/>
      <color indexed="10"/>
      <name val="Times New Roman"/>
      <family val="1"/>
    </font>
    <font>
      <sz val="12"/>
      <color indexed="10"/>
      <name val="Times New Roman"/>
      <family val="1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7">
    <xf numFmtId="0" fontId="0" fillId="0" borderId="0"/>
    <xf numFmtId="164" fontId="20" fillId="0" borderId="1" applyNumberFormat="0" applyFont="0" applyBorder="0" applyAlignment="0">
      <alignment horizontal="center" vertical="center"/>
    </xf>
    <xf numFmtId="0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1" fillId="0" borderId="0"/>
    <xf numFmtId="0" fontId="21" fillId="0" borderId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25" fillId="0" borderId="0"/>
    <xf numFmtId="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7" fontId="23" fillId="0" borderId="0"/>
    <xf numFmtId="0" fontId="23" fillId="0" borderId="0" applyFont="0" applyFill="0" applyBorder="0" applyAlignment="0" applyProtection="0"/>
    <xf numFmtId="168" fontId="23" fillId="0" borderId="0"/>
    <xf numFmtId="2" fontId="23" fillId="0" borderId="0" applyFont="0" applyFill="0" applyBorder="0" applyAlignment="0" applyProtection="0"/>
    <xf numFmtId="38" fontId="26" fillId="2" borderId="0" applyNumberFormat="0" applyBorder="0" applyAlignment="0" applyProtection="0"/>
    <xf numFmtId="0" fontId="27" fillId="0" borderId="2" applyNumberFormat="0" applyAlignment="0" applyProtection="0">
      <alignment horizontal="left" vertical="center"/>
    </xf>
    <xf numFmtId="0" fontId="27" fillId="0" borderId="3">
      <alignment horizontal="left" vertical="center"/>
    </xf>
    <xf numFmtId="0" fontId="28" fillId="0" borderId="0" applyProtection="0"/>
    <xf numFmtId="0" fontId="27" fillId="0" borderId="0" applyProtection="0"/>
    <xf numFmtId="10" fontId="26" fillId="3" borderId="4" applyNumberFormat="0" applyBorder="0" applyAlignment="0" applyProtection="0"/>
    <xf numFmtId="3" fontId="29" fillId="0" borderId="5" applyNumberFormat="0" applyAlignment="0">
      <alignment horizontal="center" vertical="center"/>
    </xf>
    <xf numFmtId="3" fontId="30" fillId="0" borderId="5" applyNumberFormat="0" applyAlignment="0">
      <alignment horizontal="center" vertical="center"/>
    </xf>
    <xf numFmtId="3" fontId="31" fillId="0" borderId="5" applyNumberFormat="0" applyAlignment="0">
      <alignment horizontal="center" vertical="center"/>
    </xf>
    <xf numFmtId="169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0" fontId="32" fillId="0" borderId="0" applyNumberFormat="0" applyFont="0" applyFill="0" applyAlignment="0"/>
    <xf numFmtId="0" fontId="25" fillId="0" borderId="0"/>
    <xf numFmtId="37" fontId="33" fillId="0" borderId="0"/>
    <xf numFmtId="171" fontId="34" fillId="0" borderId="0"/>
    <xf numFmtId="0" fontId="60" fillId="0" borderId="0"/>
    <xf numFmtId="0" fontId="59" fillId="0" borderId="0"/>
    <xf numFmtId="0" fontId="59" fillId="0" borderId="0"/>
    <xf numFmtId="0" fontId="2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5" fillId="0" borderId="0" applyNumberFormat="0" applyFill="0" applyBorder="0" applyProtection="0">
      <alignment vertical="top"/>
    </xf>
    <xf numFmtId="0" fontId="24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10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172" fontId="36" fillId="0" borderId="6">
      <alignment horizontal="right" vertical="center"/>
    </xf>
    <xf numFmtId="173" fontId="36" fillId="0" borderId="6">
      <alignment horizontal="center"/>
    </xf>
    <xf numFmtId="3" fontId="37" fillId="0" borderId="5" applyNumberFormat="0" applyAlignment="0">
      <alignment horizontal="center" vertical="center"/>
    </xf>
    <xf numFmtId="3" fontId="38" fillId="0" borderId="7" applyNumberFormat="0" applyAlignment="0">
      <alignment horizontal="left" wrapText="1"/>
    </xf>
    <xf numFmtId="174" fontId="36" fillId="0" borderId="0"/>
    <xf numFmtId="175" fontId="36" fillId="0" borderId="4"/>
    <xf numFmtId="0" fontId="39" fillId="0" borderId="0" applyNumberForma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6" fillId="0" borderId="0">
      <alignment vertical="center"/>
    </xf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43" fillId="0" borderId="0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45" fillId="0" borderId="0"/>
    <xf numFmtId="0" fontId="32" fillId="0" borderId="0"/>
    <xf numFmtId="180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182" fontId="46" fillId="0" borderId="0" applyFont="0" applyFill="0" applyBorder="0" applyAlignment="0" applyProtection="0"/>
    <xf numFmtId="183" fontId="47" fillId="0" borderId="0" applyFont="0" applyFill="0" applyBorder="0" applyAlignment="0" applyProtection="0"/>
    <xf numFmtId="184" fontId="46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0" applyFont="1" applyAlignment="1">
      <alignment horizontal="center"/>
    </xf>
    <xf numFmtId="3" fontId="5" fillId="4" borderId="4" xfId="0" applyNumberFormat="1" applyFont="1" applyFill="1" applyBorder="1" applyAlignment="1">
      <alignment horizontal="right" vertical="center" wrapText="1"/>
    </xf>
    <xf numFmtId="3" fontId="6" fillId="4" borderId="4" xfId="0" applyNumberFormat="1" applyFont="1" applyFill="1" applyBorder="1" applyAlignment="1">
      <alignment vertical="center" wrapText="1"/>
    </xf>
    <xf numFmtId="3" fontId="5" fillId="4" borderId="4" xfId="0" applyNumberFormat="1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 wrapText="1"/>
    </xf>
    <xf numFmtId="0" fontId="9" fillId="0" borderId="0" xfId="0" applyFont="1"/>
    <xf numFmtId="0" fontId="1" fillId="0" borderId="0" xfId="0" applyFont="1" applyBorder="1"/>
    <xf numFmtId="0" fontId="9" fillId="0" borderId="0" xfId="0" applyFont="1" applyBorder="1"/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" fillId="0" borderId="0" xfId="0" applyFont="1"/>
    <xf numFmtId="3" fontId="13" fillId="4" borderId="4" xfId="0" applyNumberFormat="1" applyFont="1" applyFill="1" applyBorder="1" applyAlignment="1">
      <alignment horizontal="right" vertical="center" wrapText="1"/>
    </xf>
    <xf numFmtId="3" fontId="14" fillId="4" borderId="4" xfId="0" applyNumberFormat="1" applyFont="1" applyFill="1" applyBorder="1" applyAlignment="1">
      <alignment vertical="center" wrapText="1"/>
    </xf>
    <xf numFmtId="3" fontId="13" fillId="4" borderId="4" xfId="0" applyNumberFormat="1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 wrapText="1"/>
    </xf>
    <xf numFmtId="0" fontId="14" fillId="0" borderId="4" xfId="0" applyFont="1" applyBorder="1" applyAlignment="1">
      <alignment vertical="center"/>
    </xf>
    <xf numFmtId="3" fontId="13" fillId="4" borderId="4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7" fillId="4" borderId="4" xfId="0" applyFont="1" applyFill="1" applyBorder="1" applyAlignment="1">
      <alignment horizontal="left" vertical="center" wrapText="1"/>
    </xf>
    <xf numFmtId="3" fontId="3" fillId="4" borderId="4" xfId="0" applyNumberFormat="1" applyFont="1" applyFill="1" applyBorder="1" applyAlignment="1">
      <alignment vertical="center" wrapText="1"/>
    </xf>
    <xf numFmtId="3" fontId="16" fillId="4" borderId="4" xfId="0" applyNumberFormat="1" applyFont="1" applyFill="1" applyBorder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6" fillId="0" borderId="0" xfId="0" applyFont="1"/>
    <xf numFmtId="0" fontId="17" fillId="4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vertical="center" wrapText="1"/>
    </xf>
    <xf numFmtId="3" fontId="11" fillId="0" borderId="0" xfId="0" applyNumberFormat="1" applyFont="1" applyAlignment="1">
      <alignment vertical="center"/>
    </xf>
    <xf numFmtId="0" fontId="18" fillId="4" borderId="0" xfId="0" applyFont="1" applyFill="1" applyAlignment="1">
      <alignment horizontal="center" vertical="center" wrapText="1"/>
    </xf>
    <xf numFmtId="0" fontId="48" fillId="4" borderId="0" xfId="0" applyFont="1" applyFill="1" applyAlignment="1">
      <alignment horizontal="center" vertical="center" wrapText="1"/>
    </xf>
    <xf numFmtId="0" fontId="49" fillId="4" borderId="0" xfId="0" applyFont="1" applyFill="1" applyBorder="1" applyAlignment="1">
      <alignment horizontal="center" vertical="center" wrapText="1"/>
    </xf>
    <xf numFmtId="0" fontId="48" fillId="4" borderId="0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50" fillId="4" borderId="0" xfId="0" applyFont="1" applyFill="1" applyAlignment="1">
      <alignment horizontal="center" vertical="center" wrapText="1"/>
    </xf>
    <xf numFmtId="0" fontId="49" fillId="4" borderId="0" xfId="0" applyFont="1" applyFill="1" applyAlignment="1">
      <alignment horizontal="center" vertical="center" wrapText="1"/>
    </xf>
    <xf numFmtId="164" fontId="4" fillId="4" borderId="4" xfId="8" applyNumberFormat="1" applyFont="1" applyFill="1" applyBorder="1" applyAlignment="1">
      <alignment horizontal="right" vertical="center" wrapText="1"/>
    </xf>
    <xf numFmtId="164" fontId="4" fillId="0" borderId="4" xfId="8" applyNumberFormat="1" applyFont="1" applyFill="1" applyBorder="1" applyAlignment="1">
      <alignment horizontal="right" vertical="center" wrapText="1"/>
    </xf>
    <xf numFmtId="43" fontId="4" fillId="4" borderId="4" xfId="8" applyNumberFormat="1" applyFont="1" applyFill="1" applyBorder="1" applyAlignment="1">
      <alignment horizontal="right" vertical="center" wrapText="1"/>
    </xf>
    <xf numFmtId="185" fontId="48" fillId="4" borderId="0" xfId="8" applyNumberFormat="1" applyFont="1" applyFill="1" applyAlignment="1">
      <alignment horizontal="center" vertical="center" wrapText="1"/>
    </xf>
    <xf numFmtId="185" fontId="2" fillId="4" borderId="4" xfId="8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85" fontId="4" fillId="4" borderId="1" xfId="8" applyNumberFormat="1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54" fillId="4" borderId="4" xfId="0" applyFont="1" applyFill="1" applyBorder="1" applyAlignment="1">
      <alignment horizontal="center" vertical="center" wrapText="1"/>
    </xf>
    <xf numFmtId="0" fontId="54" fillId="4" borderId="4" xfId="0" applyFont="1" applyFill="1" applyBorder="1" applyAlignment="1">
      <alignment vertical="center" wrapText="1"/>
    </xf>
    <xf numFmtId="3" fontId="55" fillId="4" borderId="4" xfId="0" applyNumberFormat="1" applyFont="1" applyFill="1" applyBorder="1" applyAlignment="1">
      <alignment vertical="center" wrapText="1"/>
    </xf>
    <xf numFmtId="3" fontId="54" fillId="4" borderId="4" xfId="0" applyNumberFormat="1" applyFont="1" applyFill="1" applyBorder="1" applyAlignment="1">
      <alignment vertical="center" wrapText="1"/>
    </xf>
    <xf numFmtId="3" fontId="56" fillId="4" borderId="4" xfId="0" applyNumberFormat="1" applyFont="1" applyFill="1" applyBorder="1" applyAlignment="1">
      <alignment vertical="center" wrapText="1"/>
    </xf>
    <xf numFmtId="0" fontId="57" fillId="0" borderId="4" xfId="0" applyFont="1" applyBorder="1" applyAlignment="1">
      <alignment vertical="center"/>
    </xf>
    <xf numFmtId="3" fontId="55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14" fillId="4" borderId="4" xfId="0" applyFont="1" applyFill="1" applyBorder="1" applyAlignment="1">
      <alignment horizontal="left" vertical="center" wrapText="1"/>
    </xf>
    <xf numFmtId="0" fontId="51" fillId="4" borderId="0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61" fillId="4" borderId="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right" vertical="center" wrapText="1"/>
    </xf>
    <xf numFmtId="3" fontId="4" fillId="4" borderId="4" xfId="0" applyNumberFormat="1" applyFont="1" applyFill="1" applyBorder="1" applyAlignment="1">
      <alignment horizontal="center" vertical="center" wrapText="1"/>
    </xf>
    <xf numFmtId="3" fontId="4" fillId="4" borderId="4" xfId="0" applyNumberFormat="1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right"/>
    </xf>
    <xf numFmtId="0" fontId="53" fillId="4" borderId="9" xfId="0" applyFont="1" applyFill="1" applyBorder="1" applyAlignment="1">
      <alignment horizontal="center" vertical="center" wrapText="1"/>
    </xf>
    <xf numFmtId="0" fontId="53" fillId="4" borderId="5" xfId="0" applyFont="1" applyFill="1" applyBorder="1" applyAlignment="1">
      <alignment horizontal="center" vertical="center" wrapText="1"/>
    </xf>
    <xf numFmtId="0" fontId="53" fillId="4" borderId="8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49" fillId="4" borderId="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51" fillId="4" borderId="0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52" fillId="4" borderId="0" xfId="0" applyFont="1" applyFill="1" applyBorder="1" applyAlignment="1">
      <alignment horizontal="center" vertical="center" wrapText="1"/>
    </xf>
  </cellXfs>
  <cellStyles count="87">
    <cellStyle name="52" xfId="1"/>
    <cellStyle name="AeE­ [0]_INQUIRY ¿μ¾÷AßAø " xfId="2"/>
    <cellStyle name="AeE­_INQUIRY ¿µ¾÷AßAø " xfId="3"/>
    <cellStyle name="AÞ¸¶ [0]_INQUIRY ¿?¾÷AßAø " xfId="4"/>
    <cellStyle name="AÞ¸¶_INQUIRY ¿?¾÷AßAø " xfId="5"/>
    <cellStyle name="C?AØ_¿?¾÷CoE² " xfId="6"/>
    <cellStyle name="C￥AØ_¿μ¾÷CoE² " xfId="7"/>
    <cellStyle name="Comma 2" xfId="8"/>
    <cellStyle name="Comma 3" xfId="9"/>
    <cellStyle name="Comma 4" xfId="10"/>
    <cellStyle name="Comma 4 2" xfId="11"/>
    <cellStyle name="Comma 5" xfId="12"/>
    <cellStyle name="Comma 6" xfId="13"/>
    <cellStyle name="Comma 7" xfId="14"/>
    <cellStyle name="comma zerodec" xfId="15"/>
    <cellStyle name="Comma0" xfId="16"/>
    <cellStyle name="Currency0" xfId="17"/>
    <cellStyle name="Currency1" xfId="18"/>
    <cellStyle name="Date" xfId="19"/>
    <cellStyle name="Dollar (zero dec)" xfId="20"/>
    <cellStyle name="Fixed" xfId="21"/>
    <cellStyle name="Grey" xfId="22"/>
    <cellStyle name="Header1" xfId="23"/>
    <cellStyle name="Header2" xfId="24"/>
    <cellStyle name="HEADING1" xfId="25"/>
    <cellStyle name="HEADING2" xfId="26"/>
    <cellStyle name="Input [yellow]" xfId="27"/>
    <cellStyle name="Loai CBDT" xfId="28"/>
    <cellStyle name="Loai CT" xfId="29"/>
    <cellStyle name="Loai GD" xfId="30"/>
    <cellStyle name="Monétaire [0]_TARIFFS DB" xfId="31"/>
    <cellStyle name="Monétaire_TARIFFS DB" xfId="32"/>
    <cellStyle name="n" xfId="33"/>
    <cellStyle name="New Times Roman" xfId="34"/>
    <cellStyle name="no dec" xfId="35"/>
    <cellStyle name="Normal" xfId="0" builtinId="0"/>
    <cellStyle name="Normal - Style1" xfId="36"/>
    <cellStyle name="Normal 10" xfId="37"/>
    <cellStyle name="Normal 10 2" xfId="38"/>
    <cellStyle name="Normal 2" xfId="39"/>
    <cellStyle name="Normal 2 2" xfId="40"/>
    <cellStyle name="Normal 2 3" xfId="41"/>
    <cellStyle name="Normal 2 3 2" xfId="42"/>
    <cellStyle name="Normal 2 3_Bieu 2 TH nganh, linh vuc" xfId="43"/>
    <cellStyle name="Normal 2_Bang bieu" xfId="44"/>
    <cellStyle name="Normal 3" xfId="45"/>
    <cellStyle name="Normal 4" xfId="46"/>
    <cellStyle name="Normal 4 2" xfId="47"/>
    <cellStyle name="Normal 4_Bang bieu" xfId="48"/>
    <cellStyle name="Normal 5" xfId="49"/>
    <cellStyle name="Normal 6" xfId="50"/>
    <cellStyle name="Normal 7" xfId="51"/>
    <cellStyle name="Normal 8" xfId="52"/>
    <cellStyle name="Normal 8 2" xfId="53"/>
    <cellStyle name="Normal 8_Bieu 2 TH nganh, linh vuc" xfId="54"/>
    <cellStyle name="Normal 9" xfId="55"/>
    <cellStyle name="Normal 9 2" xfId="56"/>
    <cellStyle name="Normal 9_Bieu 2 TH nganh, linh vuc" xfId="57"/>
    <cellStyle name="Percent [2]" xfId="58"/>
    <cellStyle name="Percent 2" xfId="59"/>
    <cellStyle name="T" xfId="60"/>
    <cellStyle name="th" xfId="61"/>
    <cellStyle name="Tong so" xfId="62"/>
    <cellStyle name="tong so 1" xfId="63"/>
    <cellStyle name="viet" xfId="64"/>
    <cellStyle name="viet2" xfId="65"/>
    <cellStyle name="xuan" xfId="66"/>
    <cellStyle name=" [0.00]_ Att. 1- Cover" xfId="67"/>
    <cellStyle name="_ Att. 1- Cover" xfId="68"/>
    <cellStyle name="?_ Att. 1- Cover" xfId="69"/>
    <cellStyle name="똿뗦먛귟 [0.00]_PRODUCT DETAIL Q1" xfId="70"/>
    <cellStyle name="똿뗦먛귟_PRODUCT DETAIL Q1" xfId="71"/>
    <cellStyle name="믅됞 [0.00]_PRODUCT DETAIL Q1" xfId="72"/>
    <cellStyle name="믅됞_PRODUCT DETAIL Q1" xfId="73"/>
    <cellStyle name="백분율_95" xfId="74"/>
    <cellStyle name="뷭?_BOOKSHIP" xfId="75"/>
    <cellStyle name="콤마 [0]_1202" xfId="76"/>
    <cellStyle name="콤마_1202" xfId="77"/>
    <cellStyle name="통화 [0]_1202" xfId="78"/>
    <cellStyle name="통화_1202" xfId="79"/>
    <cellStyle name="표준_(정보부문)월별인원계획" xfId="80"/>
    <cellStyle name="一般_00Q3902REV.1" xfId="81"/>
    <cellStyle name="千分位[0]_00Q3902REV.1" xfId="82"/>
    <cellStyle name="千分位_00Q3902REV.1" xfId="83"/>
    <cellStyle name="貨幣 [0]_00Q3902REV.1" xfId="84"/>
    <cellStyle name="貨幣[0]_BRE" xfId="85"/>
    <cellStyle name="貨幣_00Q3902REV.1" xfId="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PIPE-03E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1"/>
      <sheetName val="MD"/>
      <sheetName val="ND"/>
      <sheetName val="CONG"/>
      <sheetName val="DGCT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Chi tiet - Dv lap"/>
      <sheetName val="TH KHTC"/>
      <sheetName val="000"/>
      <sheetName val="BC_KKTSCD"/>
      <sheetName val="Chitiet"/>
      <sheetName val="Sheet2 (2)"/>
      <sheetName val="Mau_BC_KKTSCD"/>
      <sheetName val="Chart2"/>
      <sheetName val="Tonghop"/>
      <sheetName val="TM"/>
      <sheetName val="Bia"/>
      <sheetName val="BU-gian"/>
      <sheetName val="Bu-Ha"/>
      <sheetName val="PTVT"/>
      <sheetName val="Gia DAN"/>
      <sheetName val="Dan"/>
      <sheetName val="Cuoc"/>
      <sheetName val="Bugia"/>
      <sheetName val="KL57"/>
      <sheetName val="Congty"/>
      <sheetName val="VPPN"/>
      <sheetName val="XN74"/>
      <sheetName val="XN54"/>
      <sheetName val="XN33"/>
      <sheetName val="NK96"/>
      <sheetName val="XL4Test5"/>
      <sheetName val="KH12"/>
      <sheetName val="CN12"/>
      <sheetName val="HD12"/>
      <sheetName val="KH1"/>
      <sheetName val="THCT"/>
      <sheetName val="cap cho cac DT"/>
      <sheetName val="Ung - hoan"/>
      <sheetName val="CP may"/>
      <sheetName val="SS"/>
      <sheetName val="NVL"/>
      <sheetName val="10000000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Tong Thu"/>
      <sheetName val="Tong Chi"/>
      <sheetName val="Truong hoc"/>
      <sheetName val="Cty CP"/>
      <sheetName val="G.thau 3B"/>
      <sheetName val="T.Hop Thu-chi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Phu luc"/>
      <sheetName val="Gia trÞ"/>
      <sheetName val="TH"/>
      <sheetName val="Sheet17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Sheet13"/>
      <sheetName val="Sheet14"/>
      <sheetName val="Sheet15"/>
      <sheetName val="Sheet16"/>
      <sheetName val="VL"/>
      <sheetName val="CTXD"/>
      <sheetName val=".."/>
      <sheetName val="CTDN"/>
      <sheetName val="san vuon"/>
      <sheetName val="khu phu tro"/>
      <sheetName val="KH 2003 (moi max)"/>
      <sheetName val="116(300)"/>
      <sheetName val="116(200)"/>
      <sheetName val="116(150)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Thuyet minh"/>
      <sheetName val="CQ-HQ"/>
      <sheetName val="be tong"/>
      <sheetName val="Thep"/>
      <sheetName val="Tong hop thep"/>
      <sheetName val="CT Duong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phan tich DG"/>
      <sheetName val="gia vat lieu"/>
      <sheetName val="gia xe may"/>
      <sheetName val="gia nhan cong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8"/>
      <sheetName val="Sheet19"/>
      <sheetName val="Sheet20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PTCT"/>
      <sheetName val="CDghino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dutoan1"/>
      <sheetName val="Anhtoan"/>
      <sheetName val="dutoan2"/>
      <sheetName val="vat tu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Caodo"/>
      <sheetName val="Dat"/>
      <sheetName val="KL-CTTK"/>
      <sheetName val="BTH"/>
      <sheetName val="CHIT"/>
      <sheetName val="THXH"/>
      <sheetName val="BHXH"/>
      <sheetName val="Phu luc HD"/>
      <sheetName val="Gia du thau"/>
      <sheetName val="PTDG"/>
      <sheetName val="Ca xe"/>
      <sheetName val="CT xa"/>
      <sheetName val="TLGC"/>
      <sheetName val="BL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tc"/>
      <sheetName val="TDT"/>
      <sheetName val="xl"/>
      <sheetName val="NN"/>
      <sheetName val="Tralaivay"/>
      <sheetName val="TBTN"/>
      <sheetName val="CPTV"/>
      <sheetName val="PCCHAY"/>
      <sheetName val="dtks"/>
      <sheetName val="KL Tram Cty"/>
      <sheetName val="Gam may Cty"/>
      <sheetName val="KL tram KH"/>
      <sheetName val="Gam may KH"/>
      <sheetName val="Cach dien"/>
      <sheetName val="Mang tai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HDT"/>
      <sheetName val="DM-Goc"/>
      <sheetName val="Gia-CT"/>
      <sheetName val="PTCP"/>
      <sheetName val="cphoi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sent to"/>
      <sheetName val="Thang 12"/>
      <sheetName val="Thang 1"/>
      <sheetName val="moi"/>
      <sheetName val="Thang 12 (2)"/>
      <sheetName val="Thang 01"/>
      <sheetName val="Tien ung"/>
      <sheetName val="phi luong3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XN79"/>
      <sheetName val="CTMT"/>
      <sheetName val="XE DAU"/>
      <sheetName val="XE XANG"/>
      <sheetName val="KH-2001"/>
      <sheetName val="KH-2002"/>
      <sheetName val="KH-2003"/>
      <sheetName val="DGTL"/>
      <sheetName val="®¬ngi¸"/>
      <sheetName val="dongle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Q1-02"/>
      <sheetName val="Q2-02"/>
      <sheetName val="Q3-02"/>
      <sheetName val="VAT TU NHAN TXQN"/>
      <sheetName val="bang tong ke khoi luong vat tu"/>
      <sheetName val="hcong tkhe"/>
      <sheetName val="VAT TU NHAN TKHE"/>
      <sheetName val="hcong qn"/>
      <sheetName val="VAT TU NHAN (2)"/>
      <sheetName val="cong bien t10"/>
      <sheetName val="luong t9 "/>
      <sheetName val="bb t9"/>
      <sheetName val="XETT10-03"/>
      <sheetName val="bxet"/>
      <sheetName val="C45A-BH"/>
      <sheetName val="C46A-BH"/>
      <sheetName val="C47A-BH"/>
      <sheetName val="C48A-BH"/>
      <sheetName val="S-53-1"/>
      <sheetName val="HTSD6LD"/>
      <sheetName val="HTSDDNN"/>
      <sheetName val="HTSDKT"/>
      <sheetName val="BD"/>
      <sheetName val="HTNT"/>
      <sheetName val="CHART"/>
      <sheetName val="HTDT"/>
      <sheetName val="HTSDD"/>
      <sheetName val="TH mau moi tu T10"/>
      <sheetName val="Tong hop Quy IV"/>
      <sheetName val="T01"/>
      <sheetName val="N1111"/>
      <sheetName val="C1111"/>
      <sheetName val="1121"/>
      <sheetName val="daura"/>
      <sheetName val="dauvao"/>
      <sheetName val="Quyet toan"/>
      <sheetName val="Thu hoi"/>
      <sheetName val="Lai vay"/>
      <sheetName val="Tien vay"/>
      <sheetName val="Cong no"/>
      <sheetName val="Cop pha"/>
      <sheetName val="20000000"/>
      <sheetName val="Cau 2(3)"/>
      <sheetName val="clvl"/>
      <sheetName val="Chenh lech"/>
      <sheetName val="Kinh phí"/>
      <sheetName val="DGXDCB"/>
      <sheetName val="DEM"/>
      <sheetName val="KHOILUONG"/>
      <sheetName val="DONGIA"/>
      <sheetName val="CPKSTK"/>
      <sheetName val="THIETBI"/>
      <sheetName val="VC1"/>
      <sheetName val="VC2"/>
      <sheetName val="VC3"/>
      <sheetName val="VC4"/>
      <sheetName val="VC5"/>
      <sheetName val="BaoCao"/>
      <sheetName val="TT"/>
      <sheetName val="CO SO DU LIEU PTVL"/>
      <sheetName val="00000005"/>
      <sheetName val="00000006"/>
      <sheetName val="Dec31"/>
      <sheetName val="Jan2"/>
      <sheetName val="Jan3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  <sheetName val="BHYT Q4-200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PXuat"/>
      <sheetName val="THVT.T5"/>
      <sheetName val="XL1.t5"/>
      <sheetName val="XL2.T5"/>
      <sheetName val="XL3.T5"/>
      <sheetName val="XL5.T5"/>
      <sheetName val="NRC"/>
      <sheetName val="TH du toan "/>
      <sheetName val="Du toan "/>
      <sheetName val="C.Tinh"/>
      <sheetName val="TK_cap"/>
      <sheetName val="KH 200³ (moi max)"/>
      <sheetName val="C47T11"/>
      <sheetName val="C45T11"/>
      <sheetName val="C45 T10"/>
      <sheetName val="C47-t10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PIPE-03E.XLS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VËt liÖu"/>
      <sheetName val="THVL"/>
      <sheetName val="K_L­¬ng "/>
      <sheetName val="GTDT "/>
      <sheetName val="Bï VL "/>
      <sheetName val="Tæng Hîp"/>
      <sheetName val="Kinh PhÝ"/>
      <sheetName val="T kÕ"/>
      <sheetName val="chiettinhkenh"/>
      <sheetName val="tÝnh VL"/>
      <sheetName val="thuyetminh"/>
      <sheetName val="KL ®Ëp"/>
      <sheetName val="Lµng Lµ"/>
      <sheetName val="TIEN"/>
      <sheetName val="PHUONG"/>
      <sheetName val="ANH"/>
      <sheetName val="HUYNH"/>
      <sheetName val="TONKHO"/>
      <sheetName val="BANLE"/>
      <sheetName val="NHAPKHO"/>
      <sheetName val="DTCT"/>
      <sheetName val="THVT"/>
      <sheetName val="THGT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BKE CT GOC"/>
      <sheetName val="BK-CT"/>
      <sheetName val="CTGS10"/>
      <sheetName val="BKE CT GOC (2)"/>
      <sheetName val="CTGS10 (2)"/>
      <sheetName val="bANG THANH TOAN LUONG SC"/>
      <sheetName val="DON GIA TIEN LUONG SXCB"/>
      <sheetName val="bang ke luong sc"/>
      <sheetName val="DICH VU"/>
      <sheetName val="BD LE TET"/>
      <sheetName val="BANG THANH TOAN LUONG TO SO CHE"/>
      <sheetName val="BANG TONG HOP LUONG SP"/>
      <sheetName val="Bang ke tien luong O phong"/>
      <sheetName val="bang ke luong SP"/>
      <sheetName val="tam ung luong ky I"/>
      <sheetName val="bao cao BHXH 6 thang"/>
      <sheetName val="#REF"/>
      <sheetName val="THKL37"/>
      <sheetName val="Cong37"/>
      <sheetName val="VTCY37"/>
      <sheetName val="CLVL37"/>
      <sheetName val="QTC37"/>
      <sheetName val="THKL.H9"/>
      <sheetName val="CongH9"/>
      <sheetName val="VTCYH9"/>
      <sheetName val="CLVTH9"/>
      <sheetName val="QTC9"/>
      <sheetName val="BTCPLT"/>
      <sheetName val="GVL1134"/>
      <sheetName val="BGDHT"/>
      <sheetName val="CongH4"/>
      <sheetName val="THKL.H4"/>
      <sheetName val="VTCYH4"/>
      <sheetName val="CLVLH4"/>
      <sheetName val="QTCCH4"/>
      <sheetName val="Cong13"/>
      <sheetName val="THKL13"/>
      <sheetName val="VTCY13"/>
      <sheetName val="CLVL13"/>
      <sheetName val="QTC13"/>
      <sheetName val="THKLA10"/>
      <sheetName val="CongA10"/>
      <sheetName val="Hat 1"/>
      <sheetName val="H9Bson"/>
      <sheetName val=" H8 duong"/>
      <sheetName val="VP"/>
      <sheetName val="Hat 7dg"/>
      <sheetName val="TH duong 1B"/>
      <sheetName val="TH cau 1B"/>
      <sheetName val="cauH9"/>
      <sheetName val="cauH7"/>
      <sheetName val="cau H1"/>
      <sheetName val="Clech"/>
      <sheetName val="CPVL"/>
      <sheetName val="Son dg"/>
      <sheetName val="h"/>
      <sheetName val="VTCYA10"/>
      <sheetName val="CLVLA10"/>
      <sheetName val="QTA10"/>
      <sheetName val="THKL1"/>
      <sheetName val="Cong1"/>
      <sheetName val="VTCY1"/>
      <sheetName val="CLVL1"/>
      <sheetName val="QTCC1"/>
      <sheetName val="B01b"/>
      <sheetName val="B01a"/>
      <sheetName val="B03a"/>
      <sheetName val="B03b"/>
      <sheetName val="B5"/>
      <sheetName val="B8,1"/>
      <sheetName val="B6b"/>
      <sheetName val="B4a"/>
      <sheetName val="B4b"/>
      <sheetName val="Van chtyen"/>
      <sheetName val="DS dang ky thi dua 2005"/>
      <sheetName val="DS khen thuong2004"/>
      <sheetName val="quy bao lu 05"/>
      <sheetName val="VT co phuong"/>
      <sheetName val="Da hai"/>
      <sheetName val="VT A ma"/>
      <sheetName val="VT van ho"/>
      <sheetName val="Son A Ma"/>
      <sheetName val="Son Co Ph"/>
      <sheetName val="Mau giao"/>
      <sheetName val="Tuan"/>
      <sheetName val="TT TH"/>
      <sheetName val="vat lieu tan hoat"/>
      <sheetName val="KL tonࡧ"/>
      <sheetName val="KTCB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11"/>
      <sheetName val="THop"/>
      <sheetName val="huy dong von"/>
      <sheetName val="Lai vayxd"/>
      <sheetName val="Lai vayphaitra"/>
      <sheetName val="Lai vay "/>
      <sheetName val="tra von"/>
      <sheetName val="KH chi tiet"/>
      <sheetName val="nguyen lieu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toan"/>
      <sheetName val="congtac vien-uy"/>
      <sheetName val="Nhan luc2001"/>
      <sheetName val="Vattu2"/>
      <sheetName val="Vattu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THGTXL"/>
      <sheetName val="Kenh"/>
      <sheetName val="BVCkenh"/>
      <sheetName val="THKenh"/>
      <sheetName val="congn140"/>
      <sheetName val="BVCc40"/>
      <sheetName val="cong30"/>
      <sheetName val="BVCcong30"/>
      <sheetName val="congQD"/>
      <sheetName val="BVCCQD"/>
      <sheetName val="tran"/>
      <sheetName val="Bvctran"/>
      <sheetName val="PXL+TB"/>
      <sheetName val="TK331B"/>
      <sheetName val="Ca.D"/>
      <sheetName val="Congt}"/>
      <sheetName val="bang ke nop`thue"/>
      <sheetName val="NAM 2004"/>
      <sheetName val="TK 911"/>
      <sheetName val=""/>
      <sheetName val="SILICATE"/>
      <sheetName val="Tong hop kinh phi"/>
      <sheetName val="QT Duoc (Hai)"/>
      <sheetName val="Cua"/>
      <sheetName val="NS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.Thu"/>
      <sheetName val="T.Coc"/>
      <sheetName val="D.Nghia"/>
      <sheetName val="TT.DH"/>
      <sheetName val="P.Phu"/>
      <sheetName val="P.Lai"/>
      <sheetName val="N.Xuyen"/>
      <sheetName val="H.quan"/>
      <sheetName val="S.Dang"/>
      <sheetName val="N.Quan"/>
      <sheetName val="C.Dam"/>
      <sheetName val="B.luan"/>
      <sheetName val="M.Luong"/>
      <sheetName val="B.Doan"/>
      <sheetName val="H.Do"/>
      <sheetName val="D.Khe"/>
      <sheetName val="P.Trung"/>
      <sheetName val="V.du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 341vay dai han "/>
      <sheetName val="TK 214"/>
      <sheetName val="TK 212"/>
      <sheetName val="Chi tiet TK 211"/>
      <sheetName val="TK 211"/>
      <sheetName val="TK 154"/>
      <sheetName val="Chi tiet TK 152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CTTSCD"/>
      <sheetName val="TSCD ko dung"/>
      <sheetName val="Tong vat tu"/>
      <sheetName val="VT luu"/>
      <sheetName val="VTu1"/>
      <sheetName val="Vtu u dong"/>
      <sheetName val="TSLD khac"/>
      <sheetName val="CC da pbo het"/>
      <sheetName val="Phaitra"/>
      <sheetName val="TD_x0000_"/>
      <sheetName val="TDÕ"/>
      <sheetName val="CQuan"/>
      <sheetName val="CAU 1"/>
      <sheetName val="CAU3"/>
      <sheetName val="CAU5 A Thu"/>
      <sheetName val="yen lenh"/>
      <sheetName val="CAU5"/>
      <sheetName val="CAU5 (1+2)"/>
      <sheetName val="CAU 7 (O Hien)"/>
      <sheetName val="CAU 7"/>
      <sheetName val="CKCT"/>
      <sheetName val="TCCG ( NH)"/>
      <sheetName val="TCCG"/>
      <sheetName val="Cau 9"/>
      <sheetName val="Cau 11"/>
      <sheetName val="480"/>
      <sheetName val="TD@"/>
    </sheetNames>
    <definedNames>
      <definedName name="DataFilter"/>
      <definedName name="DataSort"/>
      <definedName name="GoBack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/>
      <sheetData sheetId="757"/>
      <sheetData sheetId="758" refreshError="1"/>
      <sheetData sheetId="759" refreshError="1"/>
      <sheetData sheetId="760" refreshError="1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/>
      <sheetData sheetId="779"/>
      <sheetData sheetId="780"/>
      <sheetData sheetId="781"/>
      <sheetData sheetId="782"/>
      <sheetData sheetId="783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 refreshError="1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/>
      <sheetData sheetId="907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/>
      <sheetData sheetId="916"/>
      <sheetData sheetId="917"/>
      <sheetData sheetId="918"/>
      <sheetData sheetId="919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 refreshError="1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/>
      <sheetData sheetId="1139"/>
      <sheetData sheetId="1140" refreshError="1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 refreshError="1"/>
      <sheetData sheetId="1237" refreshError="1"/>
      <sheetData sheetId="1238" refreshError="1"/>
      <sheetData sheetId="123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opLeftCell="A12" zoomScale="85" zoomScaleNormal="85" workbookViewId="0">
      <selection activeCell="B24" sqref="B24"/>
    </sheetView>
  </sheetViews>
  <sheetFormatPr defaultRowHeight="15.75"/>
  <cols>
    <col min="1" max="1" width="5.7109375" style="1" bestFit="1" customWidth="1"/>
    <col min="2" max="2" width="44.28515625" style="15" customWidth="1"/>
    <col min="3" max="3" width="2.7109375" style="9" hidden="1" customWidth="1"/>
    <col min="4" max="4" width="18.42578125" style="9" customWidth="1"/>
    <col min="5" max="5" width="0.28515625" style="9" hidden="1" customWidth="1"/>
    <col min="6" max="6" width="10.42578125" style="9" hidden="1" customWidth="1"/>
    <col min="7" max="7" width="1.140625" style="9" hidden="1" customWidth="1"/>
    <col min="8" max="9" width="10.42578125" style="9" customWidth="1"/>
    <col min="10" max="10" width="14.28515625" style="9" customWidth="1"/>
    <col min="11" max="11" width="12.5703125" style="9" customWidth="1"/>
    <col min="12" max="12" width="17.42578125" style="9" customWidth="1"/>
    <col min="13" max="16384" width="9.140625" style="9"/>
  </cols>
  <sheetData>
    <row r="1" spans="1:14" ht="37.5" customHeight="1">
      <c r="A1" s="79" t="s">
        <v>31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4" ht="22.5" customHeight="1">
      <c r="A2" s="80" t="s">
        <v>52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4" ht="17.25" hidden="1" customHeight="1">
      <c r="A3" s="81" t="s">
        <v>32</v>
      </c>
      <c r="B3" s="81"/>
      <c r="C3" s="81"/>
      <c r="D3" s="81"/>
      <c r="E3" s="81"/>
      <c r="F3" s="81"/>
      <c r="G3" s="81"/>
      <c r="H3" s="81"/>
      <c r="I3" s="81"/>
      <c r="J3" s="81"/>
      <c r="K3" s="81"/>
    </row>
    <row r="4" spans="1:14" ht="15.75" hidden="1" customHeight="1">
      <c r="A4" s="82" t="s">
        <v>33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4" ht="18" customHeight="1">
      <c r="B5" s="10"/>
      <c r="C5" s="11"/>
      <c r="D5" s="90" t="s">
        <v>16</v>
      </c>
      <c r="E5" s="90"/>
      <c r="F5" s="90"/>
      <c r="G5" s="90"/>
      <c r="H5" s="90"/>
      <c r="I5" s="90"/>
      <c r="J5" s="90"/>
      <c r="K5" s="90"/>
    </row>
    <row r="6" spans="1:14" ht="24.75" customHeight="1">
      <c r="A6" s="86" t="s">
        <v>0</v>
      </c>
      <c r="B6" s="86" t="s">
        <v>59</v>
      </c>
      <c r="C6" s="5" t="s">
        <v>8</v>
      </c>
      <c r="D6" s="91" t="s">
        <v>58</v>
      </c>
      <c r="E6" s="94" t="s">
        <v>24</v>
      </c>
      <c r="F6" s="95"/>
      <c r="G6" s="96"/>
      <c r="H6" s="83" t="s">
        <v>34</v>
      </c>
      <c r="I6" s="83" t="s">
        <v>24</v>
      </c>
      <c r="J6" s="83" t="s">
        <v>56</v>
      </c>
      <c r="K6" s="86" t="s">
        <v>1</v>
      </c>
    </row>
    <row r="7" spans="1:14" ht="23.25" customHeight="1">
      <c r="A7" s="87"/>
      <c r="B7" s="87"/>
      <c r="C7" s="5"/>
      <c r="D7" s="92"/>
      <c r="E7" s="89" t="s">
        <v>27</v>
      </c>
      <c r="F7" s="89" t="s">
        <v>28</v>
      </c>
      <c r="G7" s="89"/>
      <c r="H7" s="84"/>
      <c r="I7" s="84"/>
      <c r="J7" s="84"/>
      <c r="K7" s="87"/>
    </row>
    <row r="8" spans="1:14" ht="34.5" customHeight="1">
      <c r="A8" s="88"/>
      <c r="B8" s="88"/>
      <c r="C8" s="5"/>
      <c r="D8" s="93"/>
      <c r="E8" s="89"/>
      <c r="F8" s="7" t="s">
        <v>29</v>
      </c>
      <c r="G8" s="7" t="s">
        <v>30</v>
      </c>
      <c r="H8" s="85"/>
      <c r="I8" s="85"/>
      <c r="J8" s="85"/>
      <c r="K8" s="88"/>
    </row>
    <row r="9" spans="1:14" s="13" customFormat="1" ht="37.5">
      <c r="A9" s="19" t="s">
        <v>2</v>
      </c>
      <c r="B9" s="20" t="s">
        <v>18</v>
      </c>
      <c r="C9" s="2" t="e">
        <f>C10+C11+#REF!+#REF!</f>
        <v>#REF!</v>
      </c>
      <c r="D9" s="16">
        <v>981413</v>
      </c>
      <c r="E9" s="16">
        <f t="shared" ref="E9:J9" si="0">E10+E11+E12</f>
        <v>7563</v>
      </c>
      <c r="F9" s="16">
        <f t="shared" si="0"/>
        <v>0</v>
      </c>
      <c r="G9" s="16">
        <f t="shared" si="0"/>
        <v>7563</v>
      </c>
      <c r="H9" s="16"/>
      <c r="I9" s="16"/>
      <c r="J9" s="16">
        <f t="shared" si="0"/>
        <v>981413</v>
      </c>
      <c r="K9" s="16"/>
    </row>
    <row r="10" spans="1:14" s="13" customFormat="1" ht="25.5" customHeight="1">
      <c r="A10" s="21">
        <v>1</v>
      </c>
      <c r="B10" s="22" t="s">
        <v>3</v>
      </c>
      <c r="C10" s="3">
        <v>253000</v>
      </c>
      <c r="D10" s="17">
        <v>253850</v>
      </c>
      <c r="E10" s="17"/>
      <c r="F10" s="17"/>
      <c r="G10" s="17"/>
      <c r="H10" s="17"/>
      <c r="I10" s="17"/>
      <c r="J10" s="17">
        <f>D10</f>
        <v>253850</v>
      </c>
      <c r="K10" s="6"/>
      <c r="M10" s="14"/>
    </row>
    <row r="11" spans="1:14" s="13" customFormat="1" ht="25.5" customHeight="1">
      <c r="A11" s="21">
        <v>2</v>
      </c>
      <c r="B11" s="22" t="s">
        <v>7</v>
      </c>
      <c r="C11" s="3">
        <v>348920</v>
      </c>
      <c r="D11" s="17">
        <v>720000</v>
      </c>
      <c r="E11" s="17"/>
      <c r="F11" s="17"/>
      <c r="G11" s="17"/>
      <c r="H11" s="17"/>
      <c r="I11" s="17"/>
      <c r="J11" s="17">
        <f>D11</f>
        <v>720000</v>
      </c>
      <c r="K11" s="6"/>
    </row>
    <row r="12" spans="1:14" s="13" customFormat="1" ht="25.5" customHeight="1">
      <c r="A12" s="21">
        <v>3</v>
      </c>
      <c r="B12" s="22" t="s">
        <v>26</v>
      </c>
      <c r="C12" s="3"/>
      <c r="D12" s="17">
        <v>7563</v>
      </c>
      <c r="E12" s="17">
        <v>7563</v>
      </c>
      <c r="F12" s="17"/>
      <c r="G12" s="17">
        <f>E12</f>
        <v>7563</v>
      </c>
      <c r="H12" s="17"/>
      <c r="I12" s="17"/>
      <c r="J12" s="17">
        <v>7563</v>
      </c>
      <c r="K12" s="6"/>
    </row>
    <row r="13" spans="1:14" s="13" customFormat="1" ht="37.5">
      <c r="A13" s="19" t="s">
        <v>6</v>
      </c>
      <c r="B13" s="23" t="s">
        <v>19</v>
      </c>
      <c r="C13" s="4" t="e">
        <f>#REF!+C19+C15+C18+C20+C24</f>
        <v>#REF!</v>
      </c>
      <c r="D13" s="18">
        <f>D14+D15+D18+D19+D20+D23+D24+D25</f>
        <v>981413</v>
      </c>
      <c r="E13" s="18">
        <f>E14+E15+E18+E19+E20+E23+E24+E25</f>
        <v>39463</v>
      </c>
      <c r="F13" s="18">
        <f>F14+F15+F18+F19+F20+F23+F24+F25</f>
        <v>31900</v>
      </c>
      <c r="G13" s="18">
        <f>G14+G15+G18+G19+G20+G23+G24+G25</f>
        <v>7563</v>
      </c>
      <c r="H13" s="18">
        <f>H18+H20+H24+H25</f>
        <v>60910</v>
      </c>
      <c r="I13" s="18">
        <f>I14+I15+I18+I19+I20+I23+I24+I25</f>
        <v>60910</v>
      </c>
      <c r="J13" s="18">
        <f>J14+J15+J18+J19+J20+J23+J24+J25</f>
        <v>981413</v>
      </c>
      <c r="K13" s="27"/>
      <c r="L13" s="14"/>
      <c r="N13" s="14"/>
    </row>
    <row r="14" spans="1:14" s="13" customFormat="1" ht="37.5">
      <c r="A14" s="21">
        <v>1</v>
      </c>
      <c r="B14" s="22" t="s">
        <v>12</v>
      </c>
      <c r="C14" s="3">
        <v>105233</v>
      </c>
      <c r="D14" s="17">
        <v>20000</v>
      </c>
      <c r="E14" s="17"/>
      <c r="F14" s="17"/>
      <c r="G14" s="17"/>
      <c r="H14" s="17"/>
      <c r="I14" s="17"/>
      <c r="J14" s="17">
        <v>20000</v>
      </c>
      <c r="K14" s="6"/>
      <c r="M14" s="14"/>
    </row>
    <row r="15" spans="1:14" s="13" customFormat="1" ht="35.25" customHeight="1">
      <c r="A15" s="24">
        <v>2</v>
      </c>
      <c r="B15" s="25" t="s">
        <v>25</v>
      </c>
      <c r="C15" s="3">
        <f>C16+C17</f>
        <v>80000</v>
      </c>
      <c r="D15" s="17">
        <f>D16+D17</f>
        <v>103047</v>
      </c>
      <c r="E15" s="17">
        <f>E16+E17</f>
        <v>30800</v>
      </c>
      <c r="F15" s="17">
        <f>F16+F17</f>
        <v>30800</v>
      </c>
      <c r="G15" s="17"/>
      <c r="H15" s="17"/>
      <c r="I15" s="17"/>
      <c r="J15" s="17">
        <f>J16+J17</f>
        <v>103047</v>
      </c>
      <c r="K15" s="6"/>
      <c r="M15" s="14"/>
    </row>
    <row r="16" spans="1:14" s="34" customFormat="1" ht="19.5" hidden="1" customHeight="1">
      <c r="A16" s="29"/>
      <c r="B16" s="30" t="s">
        <v>4</v>
      </c>
      <c r="C16" s="31">
        <v>15726</v>
      </c>
      <c r="D16" s="32">
        <v>13926</v>
      </c>
      <c r="E16" s="32"/>
      <c r="F16" s="32"/>
      <c r="G16" s="32"/>
      <c r="H16" s="32"/>
      <c r="I16" s="32"/>
      <c r="J16" s="32">
        <f>D16</f>
        <v>13926</v>
      </c>
      <c r="K16" s="33"/>
    </row>
    <row r="17" spans="1:12" s="34" customFormat="1" ht="23.25" hidden="1" customHeight="1">
      <c r="A17" s="29"/>
      <c r="B17" s="30" t="s">
        <v>5</v>
      </c>
      <c r="C17" s="31">
        <v>64274</v>
      </c>
      <c r="D17" s="32">
        <v>89121</v>
      </c>
      <c r="E17" s="32">
        <f>F17+G17</f>
        <v>30800</v>
      </c>
      <c r="F17" s="32">
        <v>30800</v>
      </c>
      <c r="G17" s="32"/>
      <c r="H17" s="32"/>
      <c r="I17" s="32"/>
      <c r="J17" s="32">
        <v>89121</v>
      </c>
      <c r="K17" s="35"/>
    </row>
    <row r="18" spans="1:12" s="13" customFormat="1" ht="56.25">
      <c r="A18" s="24">
        <v>3</v>
      </c>
      <c r="B18" s="25" t="s">
        <v>21</v>
      </c>
      <c r="C18" s="3">
        <v>145002</v>
      </c>
      <c r="D18" s="17">
        <v>157310</v>
      </c>
      <c r="E18" s="17"/>
      <c r="F18" s="17"/>
      <c r="G18" s="17"/>
      <c r="H18" s="17">
        <v>16910</v>
      </c>
      <c r="I18" s="17">
        <v>1220</v>
      </c>
      <c r="J18" s="17">
        <f>D18-H18+I18</f>
        <v>141620</v>
      </c>
      <c r="K18" s="6" t="s">
        <v>55</v>
      </c>
      <c r="L18" s="14"/>
    </row>
    <row r="19" spans="1:12" s="13" customFormat="1" ht="37.5">
      <c r="A19" s="24">
        <v>4</v>
      </c>
      <c r="B19" s="25" t="s">
        <v>20</v>
      </c>
      <c r="C19" s="3">
        <v>194500</v>
      </c>
      <c r="D19" s="17">
        <v>35419</v>
      </c>
      <c r="E19" s="17"/>
      <c r="F19" s="17"/>
      <c r="G19" s="17"/>
      <c r="H19" s="17"/>
      <c r="I19" s="17"/>
      <c r="J19" s="17">
        <f>D19</f>
        <v>35419</v>
      </c>
      <c r="K19" s="6"/>
      <c r="L19" s="14"/>
    </row>
    <row r="20" spans="1:12" s="13" customFormat="1" ht="37.5">
      <c r="A20" s="21">
        <v>5</v>
      </c>
      <c r="B20" s="22" t="s">
        <v>22</v>
      </c>
      <c r="C20" s="3" t="e">
        <f>#REF!+#REF!</f>
        <v>#REF!</v>
      </c>
      <c r="D20" s="17">
        <v>571845</v>
      </c>
      <c r="E20" s="17">
        <f>F20+G20</f>
        <v>1100</v>
      </c>
      <c r="F20" s="17">
        <v>1100</v>
      </c>
      <c r="G20" s="17"/>
      <c r="H20" s="17">
        <f>H21</f>
        <v>3000</v>
      </c>
      <c r="I20" s="17">
        <f>I21+I22</f>
        <v>59690</v>
      </c>
      <c r="J20" s="17">
        <f>D20-H20+I20</f>
        <v>628535</v>
      </c>
      <c r="K20" s="6" t="s">
        <v>54</v>
      </c>
      <c r="L20" s="14"/>
    </row>
    <row r="21" spans="1:12" s="34" customFormat="1" ht="22.5" hidden="1" customHeight="1">
      <c r="A21" s="39" t="s">
        <v>35</v>
      </c>
      <c r="B21" s="40" t="s">
        <v>39</v>
      </c>
      <c r="C21" s="31"/>
      <c r="D21" s="32"/>
      <c r="E21" s="32"/>
      <c r="F21" s="32"/>
      <c r="G21" s="32"/>
      <c r="H21" s="32">
        <v>3000</v>
      </c>
      <c r="I21" s="32">
        <v>3000</v>
      </c>
      <c r="J21" s="32"/>
      <c r="K21" s="12" t="s">
        <v>37</v>
      </c>
      <c r="L21" s="41"/>
    </row>
    <row r="22" spans="1:12" s="34" customFormat="1" ht="22.5" hidden="1" customHeight="1">
      <c r="A22" s="39" t="s">
        <v>36</v>
      </c>
      <c r="B22" s="40" t="s">
        <v>38</v>
      </c>
      <c r="C22" s="31"/>
      <c r="D22" s="32"/>
      <c r="E22" s="32"/>
      <c r="F22" s="32"/>
      <c r="G22" s="32"/>
      <c r="H22" s="32"/>
      <c r="I22" s="32">
        <f>51690+5000</f>
        <v>56690</v>
      </c>
      <c r="J22" s="32"/>
      <c r="K22" s="12" t="s">
        <v>40</v>
      </c>
    </row>
    <row r="23" spans="1:12" s="28" customFormat="1" ht="56.25">
      <c r="A23" s="24">
        <v>6</v>
      </c>
      <c r="B23" s="22" t="s">
        <v>57</v>
      </c>
      <c r="C23" s="26"/>
      <c r="D23" s="17">
        <v>7563</v>
      </c>
      <c r="E23" s="6">
        <f>F23+G23</f>
        <v>7563</v>
      </c>
      <c r="F23" s="26"/>
      <c r="G23" s="17">
        <f>G12</f>
        <v>7563</v>
      </c>
      <c r="H23" s="26"/>
      <c r="I23" s="26"/>
      <c r="J23" s="17">
        <f>G23</f>
        <v>7563</v>
      </c>
      <c r="K23" s="6"/>
    </row>
    <row r="24" spans="1:12" s="13" customFormat="1" ht="56.25">
      <c r="A24" s="21">
        <v>7</v>
      </c>
      <c r="B24" s="22" t="s">
        <v>23</v>
      </c>
      <c r="C24" s="8"/>
      <c r="D24" s="17">
        <f>D11*10%</f>
        <v>72000</v>
      </c>
      <c r="E24" s="17"/>
      <c r="F24" s="17"/>
      <c r="G24" s="17"/>
      <c r="H24" s="17">
        <v>36000</v>
      </c>
      <c r="I24" s="17"/>
      <c r="J24" s="17">
        <v>36000</v>
      </c>
      <c r="K24" s="12"/>
    </row>
    <row r="25" spans="1:12" s="13" customFormat="1" ht="18.75">
      <c r="A25" s="24">
        <v>8</v>
      </c>
      <c r="B25" s="26" t="s">
        <v>11</v>
      </c>
      <c r="C25" s="12"/>
      <c r="D25" s="17">
        <v>14229</v>
      </c>
      <c r="E25" s="17"/>
      <c r="F25" s="17"/>
      <c r="G25" s="17"/>
      <c r="H25" s="17">
        <v>5000</v>
      </c>
      <c r="I25" s="17"/>
      <c r="J25" s="17">
        <f>D25-H25+I25</f>
        <v>9229</v>
      </c>
      <c r="K25" s="12"/>
    </row>
    <row r="26" spans="1:12" s="38" customFormat="1">
      <c r="A26" s="36"/>
      <c r="B26" s="37"/>
    </row>
    <row r="27" spans="1:12" s="38" customFormat="1">
      <c r="A27" s="36"/>
      <c r="B27" s="37"/>
    </row>
    <row r="28" spans="1:12" s="38" customFormat="1">
      <c r="A28" s="36"/>
      <c r="B28" s="37"/>
    </row>
    <row r="29" spans="1:12" s="38" customFormat="1">
      <c r="A29" s="36"/>
      <c r="B29" s="37"/>
    </row>
    <row r="30" spans="1:12" s="38" customFormat="1">
      <c r="A30" s="36"/>
      <c r="B30" s="37"/>
    </row>
  </sheetData>
  <mergeCells count="15">
    <mergeCell ref="A1:K1"/>
    <mergeCell ref="A2:K2"/>
    <mergeCell ref="A3:K3"/>
    <mergeCell ref="A4:K4"/>
    <mergeCell ref="I6:I8"/>
    <mergeCell ref="J6:J8"/>
    <mergeCell ref="K6:K8"/>
    <mergeCell ref="E7:E8"/>
    <mergeCell ref="F7:G7"/>
    <mergeCell ref="D5:K5"/>
    <mergeCell ref="A6:A8"/>
    <mergeCell ref="B6:B8"/>
    <mergeCell ref="D6:D8"/>
    <mergeCell ref="E6:G6"/>
    <mergeCell ref="H6:H8"/>
  </mergeCells>
  <phoneticPr fontId="58" type="noConversion"/>
  <pageMargins left="0.7" right="0.4" top="0.4" bottom="0.2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zoomScale="85" zoomScaleNormal="85" workbookViewId="0">
      <selection sqref="A1:K1"/>
    </sheetView>
  </sheetViews>
  <sheetFormatPr defaultRowHeight="15.75"/>
  <cols>
    <col min="1" max="1" width="5.7109375" style="1" bestFit="1" customWidth="1"/>
    <col min="2" max="2" width="63.5703125" style="15" customWidth="1"/>
    <col min="3" max="3" width="2.7109375" style="9" hidden="1" customWidth="1"/>
    <col min="4" max="4" width="21.28515625" style="9" customWidth="1"/>
    <col min="5" max="5" width="0.28515625" style="9" hidden="1" customWidth="1"/>
    <col min="6" max="6" width="10.42578125" style="9" hidden="1" customWidth="1"/>
    <col min="7" max="7" width="10.140625" style="9" hidden="1" customWidth="1"/>
    <col min="8" max="8" width="13.140625" style="9" customWidth="1"/>
    <col min="9" max="9" width="13" style="9" customWidth="1"/>
    <col min="10" max="10" width="21.28515625" style="9" customWidth="1"/>
    <col min="11" max="11" width="12.5703125" style="9" customWidth="1"/>
    <col min="12" max="12" width="17.42578125" style="9" customWidth="1"/>
    <col min="13" max="16384" width="9.140625" style="9"/>
  </cols>
  <sheetData>
    <row r="1" spans="1:14" ht="37.5" customHeight="1">
      <c r="A1" s="79" t="s">
        <v>31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4" ht="21.75" customHeight="1">
      <c r="A2" s="82" t="s">
        <v>77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4" ht="18" customHeight="1">
      <c r="B3" s="10"/>
      <c r="C3" s="11"/>
      <c r="D3" s="90" t="s">
        <v>60</v>
      </c>
      <c r="E3" s="90"/>
      <c r="F3" s="90"/>
      <c r="G3" s="90"/>
      <c r="H3" s="90"/>
      <c r="I3" s="90"/>
      <c r="J3" s="90"/>
      <c r="K3" s="90"/>
    </row>
    <row r="4" spans="1:14" ht="24.75" customHeight="1">
      <c r="A4" s="86" t="s">
        <v>0</v>
      </c>
      <c r="B4" s="86" t="s">
        <v>9</v>
      </c>
      <c r="C4" s="5" t="s">
        <v>8</v>
      </c>
      <c r="D4" s="97" t="s">
        <v>69</v>
      </c>
      <c r="E4" s="94" t="s">
        <v>24</v>
      </c>
      <c r="F4" s="95"/>
      <c r="G4" s="96"/>
      <c r="H4" s="83" t="s">
        <v>34</v>
      </c>
      <c r="I4" s="83" t="s">
        <v>24</v>
      </c>
      <c r="J4" s="83" t="s">
        <v>76</v>
      </c>
      <c r="K4" s="86" t="s">
        <v>1</v>
      </c>
    </row>
    <row r="5" spans="1:14" ht="23.25" customHeight="1">
      <c r="A5" s="87"/>
      <c r="B5" s="87"/>
      <c r="C5" s="5"/>
      <c r="D5" s="92"/>
      <c r="E5" s="89" t="s">
        <v>27</v>
      </c>
      <c r="F5" s="89" t="s">
        <v>28</v>
      </c>
      <c r="G5" s="89"/>
      <c r="H5" s="84"/>
      <c r="I5" s="84"/>
      <c r="J5" s="84"/>
      <c r="K5" s="87"/>
    </row>
    <row r="6" spans="1:14" ht="47.25">
      <c r="A6" s="88"/>
      <c r="B6" s="88"/>
      <c r="C6" s="5"/>
      <c r="D6" s="93"/>
      <c r="E6" s="89"/>
      <c r="F6" s="7" t="s">
        <v>29</v>
      </c>
      <c r="G6" s="7" t="s">
        <v>30</v>
      </c>
      <c r="H6" s="85"/>
      <c r="I6" s="85"/>
      <c r="J6" s="85"/>
      <c r="K6" s="88"/>
    </row>
    <row r="7" spans="1:14" s="13" customFormat="1" ht="28.5" customHeight="1">
      <c r="A7" s="19" t="s">
        <v>2</v>
      </c>
      <c r="B7" s="20" t="s">
        <v>18</v>
      </c>
      <c r="C7" s="2" t="e">
        <f>C8+C9+#REF!+#REF!</f>
        <v>#REF!</v>
      </c>
      <c r="D7" s="16">
        <v>981413</v>
      </c>
      <c r="E7" s="16">
        <f t="shared" ref="E7:J7" si="0">E8+E9+E10</f>
        <v>7563</v>
      </c>
      <c r="F7" s="16">
        <f t="shared" si="0"/>
        <v>0</v>
      </c>
      <c r="G7" s="16">
        <f t="shared" si="0"/>
        <v>7563</v>
      </c>
      <c r="H7" s="16"/>
      <c r="I7" s="16"/>
      <c r="J7" s="16">
        <f t="shared" si="0"/>
        <v>981413</v>
      </c>
      <c r="K7" s="16"/>
    </row>
    <row r="8" spans="1:14" s="13" customFormat="1" ht="25.5" customHeight="1">
      <c r="A8" s="21">
        <v>1</v>
      </c>
      <c r="B8" s="22" t="s">
        <v>3</v>
      </c>
      <c r="C8" s="3">
        <v>253000</v>
      </c>
      <c r="D8" s="17">
        <v>253850</v>
      </c>
      <c r="E8" s="17"/>
      <c r="F8" s="17"/>
      <c r="G8" s="17"/>
      <c r="H8" s="17"/>
      <c r="I8" s="17"/>
      <c r="J8" s="17">
        <f>D8</f>
        <v>253850</v>
      </c>
      <c r="K8" s="6"/>
      <c r="M8" s="14"/>
    </row>
    <row r="9" spans="1:14" s="13" customFormat="1" ht="25.5" customHeight="1">
      <c r="A9" s="21">
        <v>2</v>
      </c>
      <c r="B9" s="22" t="s">
        <v>7</v>
      </c>
      <c r="C9" s="3">
        <v>348920</v>
      </c>
      <c r="D9" s="17">
        <v>720000</v>
      </c>
      <c r="E9" s="17"/>
      <c r="F9" s="17"/>
      <c r="G9" s="17"/>
      <c r="H9" s="17"/>
      <c r="I9" s="17"/>
      <c r="J9" s="17">
        <f>D9</f>
        <v>720000</v>
      </c>
      <c r="K9" s="6"/>
    </row>
    <row r="10" spans="1:14" s="13" customFormat="1" ht="25.5" customHeight="1">
      <c r="A10" s="21">
        <v>3</v>
      </c>
      <c r="B10" s="22" t="s">
        <v>26</v>
      </c>
      <c r="C10" s="3"/>
      <c r="D10" s="17">
        <v>7563</v>
      </c>
      <c r="E10" s="17">
        <v>7563</v>
      </c>
      <c r="F10" s="17"/>
      <c r="G10" s="17">
        <f>E10</f>
        <v>7563</v>
      </c>
      <c r="H10" s="17"/>
      <c r="I10" s="17"/>
      <c r="J10" s="17">
        <v>7563</v>
      </c>
      <c r="K10" s="6"/>
    </row>
    <row r="11" spans="1:14" s="13" customFormat="1" ht="30" customHeight="1">
      <c r="A11" s="19" t="s">
        <v>6</v>
      </c>
      <c r="B11" s="23" t="s">
        <v>19</v>
      </c>
      <c r="C11" s="4" t="e">
        <f>#REF!+C17+C13+C16+C18+C24</f>
        <v>#REF!</v>
      </c>
      <c r="D11" s="18">
        <f>D12+D13+D16+D17+D18+D23+D24+D25</f>
        <v>981413</v>
      </c>
      <c r="E11" s="18">
        <f>E12+E13+E16+E17+E18+E23+E24+E25</f>
        <v>39463</v>
      </c>
      <c r="F11" s="18">
        <f>F12+F13+F16+F17+F18+F23+F24+F25</f>
        <v>31900</v>
      </c>
      <c r="G11" s="18">
        <f>G12+G13+G16+G17+G18+G23+G24+G25</f>
        <v>7563</v>
      </c>
      <c r="H11" s="18">
        <f>H16+H18+H24+H25</f>
        <v>500</v>
      </c>
      <c r="I11" s="18">
        <f>I12+I13+I16+I17+I18+I23+I24+I25</f>
        <v>500</v>
      </c>
      <c r="J11" s="18">
        <f>J12+J13+J16+J17+J18+J23+J24+J25</f>
        <v>981413</v>
      </c>
      <c r="K11" s="27"/>
      <c r="L11" s="14"/>
      <c r="N11" s="14"/>
    </row>
    <row r="12" spans="1:14" s="13" customFormat="1" ht="24" customHeight="1">
      <c r="A12" s="21">
        <v>1</v>
      </c>
      <c r="B12" s="22" t="s">
        <v>70</v>
      </c>
      <c r="C12" s="3">
        <v>105233</v>
      </c>
      <c r="D12" s="17">
        <v>20000</v>
      </c>
      <c r="E12" s="17"/>
      <c r="F12" s="17"/>
      <c r="G12" s="17"/>
      <c r="H12" s="17"/>
      <c r="I12" s="17"/>
      <c r="J12" s="17">
        <f t="shared" ref="J12:J25" si="1">D12-H12+I12</f>
        <v>20000</v>
      </c>
      <c r="K12" s="6"/>
      <c r="M12" s="14"/>
    </row>
    <row r="13" spans="1:14" s="13" customFormat="1" ht="35.25" customHeight="1">
      <c r="A13" s="24">
        <v>2</v>
      </c>
      <c r="B13" s="25" t="s">
        <v>25</v>
      </c>
      <c r="C13" s="3">
        <f>C14+C15</f>
        <v>80000</v>
      </c>
      <c r="D13" s="17">
        <f>D14+D15</f>
        <v>103047</v>
      </c>
      <c r="E13" s="17">
        <f>E14+E15</f>
        <v>30800</v>
      </c>
      <c r="F13" s="17">
        <f>F14+F15</f>
        <v>30800</v>
      </c>
      <c r="G13" s="17"/>
      <c r="H13" s="17"/>
      <c r="I13" s="17"/>
      <c r="J13" s="17">
        <f t="shared" si="1"/>
        <v>103047</v>
      </c>
      <c r="K13" s="6"/>
      <c r="M13" s="14"/>
    </row>
    <row r="14" spans="1:14" s="34" customFormat="1" ht="19.5" hidden="1" customHeight="1">
      <c r="A14" s="29"/>
      <c r="B14" s="30" t="s">
        <v>4</v>
      </c>
      <c r="C14" s="31">
        <v>15726</v>
      </c>
      <c r="D14" s="32">
        <v>13926</v>
      </c>
      <c r="E14" s="32"/>
      <c r="F14" s="32"/>
      <c r="G14" s="32"/>
      <c r="H14" s="32"/>
      <c r="I14" s="32"/>
      <c r="J14" s="17">
        <f t="shared" si="1"/>
        <v>13926</v>
      </c>
      <c r="K14" s="33"/>
    </row>
    <row r="15" spans="1:14" s="34" customFormat="1" ht="23.25" hidden="1" customHeight="1">
      <c r="A15" s="29"/>
      <c r="B15" s="30" t="s">
        <v>5</v>
      </c>
      <c r="C15" s="31">
        <v>64274</v>
      </c>
      <c r="D15" s="32">
        <v>89121</v>
      </c>
      <c r="E15" s="32">
        <f t="shared" ref="E15:E20" si="2">F15+G15</f>
        <v>30800</v>
      </c>
      <c r="F15" s="32">
        <v>30800</v>
      </c>
      <c r="G15" s="32"/>
      <c r="H15" s="32"/>
      <c r="I15" s="32"/>
      <c r="J15" s="17">
        <f t="shared" si="1"/>
        <v>89121</v>
      </c>
      <c r="K15" s="35"/>
    </row>
    <row r="16" spans="1:14" s="13" customFormat="1" ht="38.25" customHeight="1">
      <c r="A16" s="24">
        <v>3</v>
      </c>
      <c r="B16" s="25" t="s">
        <v>21</v>
      </c>
      <c r="C16" s="3">
        <v>145002</v>
      </c>
      <c r="D16" s="17">
        <v>141620</v>
      </c>
      <c r="E16" s="17"/>
      <c r="F16" s="17"/>
      <c r="G16" s="17"/>
      <c r="H16" s="17">
        <v>500</v>
      </c>
      <c r="I16" s="17">
        <v>0</v>
      </c>
      <c r="J16" s="17">
        <f t="shared" si="1"/>
        <v>141120</v>
      </c>
      <c r="K16" s="6" t="s">
        <v>55</v>
      </c>
      <c r="L16" s="14"/>
    </row>
    <row r="17" spans="1:13" s="13" customFormat="1" ht="25.5" customHeight="1">
      <c r="A17" s="24">
        <v>4</v>
      </c>
      <c r="B17" s="25" t="s">
        <v>20</v>
      </c>
      <c r="C17" s="3">
        <v>194500</v>
      </c>
      <c r="D17" s="17">
        <v>35419</v>
      </c>
      <c r="E17" s="17"/>
      <c r="F17" s="17"/>
      <c r="G17" s="17"/>
      <c r="H17" s="17"/>
      <c r="I17" s="17"/>
      <c r="J17" s="17">
        <f t="shared" si="1"/>
        <v>35419</v>
      </c>
      <c r="K17" s="6"/>
      <c r="L17" s="14"/>
    </row>
    <row r="18" spans="1:13" s="13" customFormat="1" ht="27" customHeight="1">
      <c r="A18" s="21">
        <v>5</v>
      </c>
      <c r="B18" s="22" t="s">
        <v>22</v>
      </c>
      <c r="C18" s="3">
        <f>C19+C20</f>
        <v>302185</v>
      </c>
      <c r="D18" s="17">
        <v>629245</v>
      </c>
      <c r="E18" s="17">
        <f t="shared" si="2"/>
        <v>1100</v>
      </c>
      <c r="F18" s="17">
        <v>1100</v>
      </c>
      <c r="G18" s="17"/>
      <c r="H18" s="17">
        <v>0</v>
      </c>
      <c r="I18" s="17">
        <v>500</v>
      </c>
      <c r="J18" s="17">
        <f>D18-H18+I18</f>
        <v>629745</v>
      </c>
      <c r="K18" s="6" t="s">
        <v>55</v>
      </c>
      <c r="L18" s="14"/>
    </row>
    <row r="19" spans="1:13" s="13" customFormat="1" ht="18.75" hidden="1">
      <c r="A19" s="21" t="s">
        <v>10</v>
      </c>
      <c r="B19" s="22" t="s">
        <v>13</v>
      </c>
      <c r="C19" s="3">
        <v>302185</v>
      </c>
      <c r="D19" s="17">
        <v>375945</v>
      </c>
      <c r="E19" s="17">
        <f t="shared" si="2"/>
        <v>0</v>
      </c>
      <c r="F19" s="17"/>
      <c r="G19" s="17"/>
      <c r="H19" s="17"/>
      <c r="I19" s="17"/>
      <c r="J19" s="17">
        <f t="shared" si="1"/>
        <v>375945</v>
      </c>
      <c r="K19" s="12" t="s">
        <v>15</v>
      </c>
      <c r="M19" s="14"/>
    </row>
    <row r="20" spans="1:13" s="13" customFormat="1" ht="34.5" hidden="1" customHeight="1">
      <c r="A20" s="21" t="s">
        <v>10</v>
      </c>
      <c r="B20" s="22" t="s">
        <v>14</v>
      </c>
      <c r="C20" s="3"/>
      <c r="D20" s="17">
        <v>226700</v>
      </c>
      <c r="E20" s="17">
        <f t="shared" si="2"/>
        <v>0</v>
      </c>
      <c r="F20" s="17"/>
      <c r="G20" s="17"/>
      <c r="H20" s="17"/>
      <c r="I20" s="17"/>
      <c r="J20" s="17">
        <f t="shared" si="1"/>
        <v>226700</v>
      </c>
      <c r="K20" s="12" t="s">
        <v>17</v>
      </c>
    </row>
    <row r="21" spans="1:13" s="69" customFormat="1" ht="22.5" hidden="1" customHeight="1">
      <c r="A21" s="62" t="s">
        <v>35</v>
      </c>
      <c r="B21" s="63" t="s">
        <v>39</v>
      </c>
      <c r="C21" s="64"/>
      <c r="D21" s="65"/>
      <c r="E21" s="65"/>
      <c r="F21" s="65"/>
      <c r="G21" s="65"/>
      <c r="H21" s="65">
        <v>13000</v>
      </c>
      <c r="I21" s="65">
        <v>12800</v>
      </c>
      <c r="J21" s="66"/>
      <c r="K21" s="67"/>
      <c r="L21" s="68"/>
    </row>
    <row r="22" spans="1:13" s="69" customFormat="1" ht="22.5" hidden="1" customHeight="1">
      <c r="A22" s="62" t="s">
        <v>36</v>
      </c>
      <c r="B22" s="63" t="s">
        <v>38</v>
      </c>
      <c r="C22" s="64"/>
      <c r="D22" s="65"/>
      <c r="E22" s="65"/>
      <c r="F22" s="65"/>
      <c r="G22" s="65"/>
      <c r="H22" s="65"/>
      <c r="I22" s="65" t="e">
        <f>J22</f>
        <v>#REF!</v>
      </c>
      <c r="J22" s="66" t="e">
        <f>#REF!</f>
        <v>#REF!</v>
      </c>
      <c r="K22" s="67"/>
    </row>
    <row r="23" spans="1:13" s="28" customFormat="1" ht="37.5">
      <c r="A23" s="24">
        <v>6</v>
      </c>
      <c r="B23" s="22" t="s">
        <v>57</v>
      </c>
      <c r="C23" s="26"/>
      <c r="D23" s="17">
        <v>7563</v>
      </c>
      <c r="E23" s="6">
        <f>F23+G23</f>
        <v>7563</v>
      </c>
      <c r="F23" s="26"/>
      <c r="G23" s="17">
        <f>G10</f>
        <v>7563</v>
      </c>
      <c r="H23" s="26"/>
      <c r="I23" s="26"/>
      <c r="J23" s="17">
        <f t="shared" si="1"/>
        <v>7563</v>
      </c>
      <c r="K23" s="6"/>
    </row>
    <row r="24" spans="1:13" s="13" customFormat="1" ht="40.5" customHeight="1">
      <c r="A24" s="21">
        <v>7</v>
      </c>
      <c r="B24" s="22" t="s">
        <v>23</v>
      </c>
      <c r="C24" s="8"/>
      <c r="D24" s="17">
        <v>36000</v>
      </c>
      <c r="E24" s="17"/>
      <c r="F24" s="17"/>
      <c r="G24" s="17"/>
      <c r="H24" s="17"/>
      <c r="I24" s="17"/>
      <c r="J24" s="17">
        <f t="shared" si="1"/>
        <v>36000</v>
      </c>
      <c r="K24" s="12"/>
    </row>
    <row r="25" spans="1:13" s="13" customFormat="1" ht="25.5" customHeight="1">
      <c r="A25" s="24">
        <v>8</v>
      </c>
      <c r="B25" s="26" t="s">
        <v>11</v>
      </c>
      <c r="C25" s="12"/>
      <c r="D25" s="17">
        <v>8519</v>
      </c>
      <c r="E25" s="17"/>
      <c r="F25" s="17"/>
      <c r="G25" s="17"/>
      <c r="H25" s="17"/>
      <c r="I25" s="17"/>
      <c r="J25" s="17">
        <f t="shared" si="1"/>
        <v>8519</v>
      </c>
      <c r="K25" s="12"/>
    </row>
    <row r="26" spans="1:13" s="38" customFormat="1">
      <c r="A26" s="36"/>
      <c r="B26" s="37"/>
    </row>
    <row r="27" spans="1:13" s="38" customFormat="1">
      <c r="A27" s="36"/>
      <c r="B27" s="37"/>
    </row>
    <row r="28" spans="1:13" s="38" customFormat="1">
      <c r="A28" s="36"/>
      <c r="B28" s="37"/>
    </row>
    <row r="29" spans="1:13" s="38" customFormat="1">
      <c r="A29" s="36"/>
      <c r="B29" s="37"/>
    </row>
    <row r="30" spans="1:13" s="38" customFormat="1">
      <c r="A30" s="36"/>
      <c r="B30" s="37"/>
    </row>
  </sheetData>
  <mergeCells count="13">
    <mergeCell ref="K4:K6"/>
    <mergeCell ref="D4:D6"/>
    <mergeCell ref="B4:B6"/>
    <mergeCell ref="I4:I6"/>
    <mergeCell ref="A1:K1"/>
    <mergeCell ref="A2:K2"/>
    <mergeCell ref="D3:K3"/>
    <mergeCell ref="A4:A6"/>
    <mergeCell ref="H4:H6"/>
    <mergeCell ref="E4:G4"/>
    <mergeCell ref="E5:E6"/>
    <mergeCell ref="F5:G5"/>
    <mergeCell ref="J4:J6"/>
  </mergeCells>
  <phoneticPr fontId="58" type="noConversion"/>
  <pageMargins left="0.3" right="0.3" top="0.4" bottom="0.2" header="0.3" footer="0.3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14"/>
  <sheetViews>
    <sheetView tabSelected="1" topLeftCell="C1" zoomScale="70" zoomScaleNormal="70" workbookViewId="0">
      <selection activeCell="J9" sqref="J9"/>
    </sheetView>
  </sheetViews>
  <sheetFormatPr defaultRowHeight="15"/>
  <cols>
    <col min="1" max="1" width="6.28515625" style="43" customWidth="1"/>
    <col min="2" max="2" width="28.7109375" style="43" customWidth="1"/>
    <col min="3" max="3" width="13" style="43" customWidth="1"/>
    <col min="4" max="4" width="13.85546875" style="43" hidden="1" customWidth="1"/>
    <col min="5" max="5" width="24.42578125" style="43" customWidth="1"/>
    <col min="6" max="6" width="14.140625" style="43" customWidth="1"/>
    <col min="7" max="7" width="10.7109375" style="43" customWidth="1"/>
    <col min="8" max="8" width="10.28515625" style="52" customWidth="1"/>
    <col min="9" max="9" width="15.140625" style="43" customWidth="1"/>
    <col min="10" max="10" width="11.42578125" style="43" customWidth="1"/>
    <col min="11" max="11" width="9.7109375" style="43" customWidth="1"/>
    <col min="12" max="12" width="13.42578125" style="43" customWidth="1"/>
    <col min="13" max="13" width="17" style="43" customWidth="1"/>
    <col min="14" max="15" width="12.42578125" style="43" customWidth="1"/>
    <col min="16" max="16" width="17.7109375" style="43" customWidth="1"/>
    <col min="17" max="17" width="11.140625" style="43" customWidth="1"/>
    <col min="18" max="16384" width="9.140625" style="43"/>
  </cols>
  <sheetData>
    <row r="1" spans="1:17" ht="21" customHeight="1">
      <c r="A1" s="106" t="s">
        <v>43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</row>
    <row r="2" spans="1:17" s="44" customFormat="1" ht="24" customHeight="1">
      <c r="A2" s="106" t="s">
        <v>78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17" s="44" customFormat="1" ht="6.75" customHeight="1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71"/>
    </row>
    <row r="4" spans="1:17" s="45" customFormat="1" ht="21.75" customHeight="1">
      <c r="A4" s="108" t="str">
        <f>'Bảng tổng hợp'!A2:K2</f>
        <v>(Kèm theo Nghị quyết số              /NQ-HĐND ngày         tháng  3  năm 2023 của Hội đồng nhân dân huyện Bình Sơn)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73"/>
    </row>
    <row r="5" spans="1:17" ht="25.5" customHeight="1">
      <c r="A5" s="59"/>
      <c r="B5" s="59"/>
      <c r="C5" s="59"/>
      <c r="D5" s="59"/>
      <c r="E5" s="59"/>
      <c r="F5" s="59"/>
      <c r="G5" s="59"/>
      <c r="H5" s="60"/>
      <c r="I5" s="59"/>
      <c r="J5" s="59"/>
      <c r="K5" s="59"/>
      <c r="L5" s="59"/>
      <c r="M5" s="107" t="s">
        <v>61</v>
      </c>
      <c r="N5" s="107"/>
      <c r="O5" s="107"/>
      <c r="P5" s="107"/>
      <c r="Q5" s="46"/>
    </row>
    <row r="6" spans="1:17" s="47" customFormat="1" ht="50.25" customHeight="1">
      <c r="A6" s="98" t="s">
        <v>44</v>
      </c>
      <c r="B6" s="98" t="s">
        <v>41</v>
      </c>
      <c r="C6" s="98" t="s">
        <v>45</v>
      </c>
      <c r="D6" s="99" t="s">
        <v>51</v>
      </c>
      <c r="E6" s="98" t="s">
        <v>46</v>
      </c>
      <c r="F6" s="98" t="s">
        <v>47</v>
      </c>
      <c r="G6" s="102" t="s">
        <v>74</v>
      </c>
      <c r="H6" s="103"/>
      <c r="I6" s="104"/>
      <c r="J6" s="102" t="s">
        <v>75</v>
      </c>
      <c r="K6" s="103"/>
      <c r="L6" s="104"/>
      <c r="M6" s="99" t="s">
        <v>71</v>
      </c>
      <c r="N6" s="98" t="s">
        <v>53</v>
      </c>
      <c r="O6" s="98"/>
      <c r="P6" s="98" t="s">
        <v>72</v>
      </c>
      <c r="Q6" s="99" t="s">
        <v>1</v>
      </c>
    </row>
    <row r="7" spans="1:17" s="47" customFormat="1" ht="22.5" customHeight="1">
      <c r="A7" s="98"/>
      <c r="B7" s="98"/>
      <c r="C7" s="98"/>
      <c r="D7" s="100"/>
      <c r="E7" s="98"/>
      <c r="F7" s="98"/>
      <c r="G7" s="99" t="s">
        <v>27</v>
      </c>
      <c r="H7" s="102" t="s">
        <v>28</v>
      </c>
      <c r="I7" s="104"/>
      <c r="J7" s="99" t="s">
        <v>27</v>
      </c>
      <c r="K7" s="102" t="s">
        <v>28</v>
      </c>
      <c r="L7" s="104"/>
      <c r="M7" s="100"/>
      <c r="N7" s="99" t="s">
        <v>34</v>
      </c>
      <c r="O7" s="99" t="s">
        <v>24</v>
      </c>
      <c r="P7" s="98"/>
      <c r="Q7" s="100"/>
    </row>
    <row r="8" spans="1:17" s="47" customFormat="1" ht="88.5" customHeight="1">
      <c r="A8" s="98"/>
      <c r="B8" s="98"/>
      <c r="C8" s="98"/>
      <c r="D8" s="101"/>
      <c r="E8" s="98"/>
      <c r="F8" s="98"/>
      <c r="G8" s="101"/>
      <c r="H8" s="53" t="s">
        <v>48</v>
      </c>
      <c r="I8" s="19" t="s">
        <v>49</v>
      </c>
      <c r="J8" s="101"/>
      <c r="K8" s="53" t="s">
        <v>48</v>
      </c>
      <c r="L8" s="75" t="s">
        <v>49</v>
      </c>
      <c r="M8" s="101"/>
      <c r="N8" s="101"/>
      <c r="O8" s="101"/>
      <c r="P8" s="98"/>
      <c r="Q8" s="101"/>
    </row>
    <row r="9" spans="1:17" s="72" customFormat="1" ht="26.25" customHeight="1">
      <c r="A9" s="39">
        <v>1</v>
      </c>
      <c r="B9" s="39">
        <f t="shared" ref="B9" si="0">+A9+1</f>
        <v>2</v>
      </c>
      <c r="C9" s="39">
        <f t="shared" ref="C9" si="1">+B9+1</f>
        <v>3</v>
      </c>
      <c r="D9" s="39">
        <f t="shared" ref="D9" si="2">+C9+1</f>
        <v>4</v>
      </c>
      <c r="E9" s="39">
        <v>4</v>
      </c>
      <c r="F9" s="39">
        <f t="shared" ref="F9" si="3">+E9+1</f>
        <v>5</v>
      </c>
      <c r="G9" s="39">
        <v>6</v>
      </c>
      <c r="H9" s="39">
        <f>G9+1</f>
        <v>7</v>
      </c>
      <c r="I9" s="39">
        <f t="shared" ref="I9:Q9" si="4">H9+1</f>
        <v>8</v>
      </c>
      <c r="J9" s="39">
        <f t="shared" si="4"/>
        <v>9</v>
      </c>
      <c r="K9" s="39">
        <f t="shared" si="4"/>
        <v>10</v>
      </c>
      <c r="L9" s="39">
        <f t="shared" si="4"/>
        <v>11</v>
      </c>
      <c r="M9" s="39">
        <f t="shared" si="4"/>
        <v>12</v>
      </c>
      <c r="N9" s="39">
        <f t="shared" si="4"/>
        <v>13</v>
      </c>
      <c r="O9" s="39">
        <f t="shared" si="4"/>
        <v>14</v>
      </c>
      <c r="P9" s="39">
        <f t="shared" si="4"/>
        <v>15</v>
      </c>
      <c r="Q9" s="39">
        <f t="shared" si="4"/>
        <v>16</v>
      </c>
    </row>
    <row r="10" spans="1:17" s="48" customFormat="1" ht="42" customHeight="1">
      <c r="A10" s="75" t="s">
        <v>2</v>
      </c>
      <c r="B10" s="105" t="s">
        <v>73</v>
      </c>
      <c r="C10" s="105"/>
      <c r="D10" s="105"/>
      <c r="E10" s="105"/>
      <c r="F10" s="75"/>
      <c r="G10" s="75"/>
      <c r="H10" s="75"/>
      <c r="I10" s="75"/>
      <c r="J10" s="75"/>
      <c r="K10" s="75"/>
      <c r="L10" s="75"/>
      <c r="M10" s="54">
        <f>M11</f>
        <v>500</v>
      </c>
      <c r="N10" s="54">
        <f t="shared" ref="N10" si="5">N11</f>
        <v>500</v>
      </c>
      <c r="O10" s="54"/>
      <c r="P10" s="54"/>
      <c r="Q10" s="54"/>
    </row>
    <row r="11" spans="1:17" s="74" customFormat="1" ht="75" customHeight="1">
      <c r="A11" s="21">
        <v>1</v>
      </c>
      <c r="B11" s="56" t="s">
        <v>62</v>
      </c>
      <c r="C11" s="57" t="s">
        <v>63</v>
      </c>
      <c r="D11" s="21" t="s">
        <v>64</v>
      </c>
      <c r="E11" s="58" t="s">
        <v>65</v>
      </c>
      <c r="F11" s="57" t="s">
        <v>66</v>
      </c>
      <c r="G11" s="49">
        <v>20000</v>
      </c>
      <c r="H11" s="50">
        <v>500</v>
      </c>
      <c r="I11" s="49">
        <v>19500</v>
      </c>
      <c r="J11" s="49"/>
      <c r="K11" s="50"/>
      <c r="L11" s="49"/>
      <c r="M11" s="49">
        <v>500</v>
      </c>
      <c r="N11" s="49">
        <v>500</v>
      </c>
      <c r="O11" s="51"/>
      <c r="P11" s="78">
        <v>0</v>
      </c>
      <c r="Q11" s="55"/>
    </row>
    <row r="12" spans="1:17" s="48" customFormat="1" ht="39.75" customHeight="1">
      <c r="A12" s="75" t="s">
        <v>6</v>
      </c>
      <c r="B12" s="105" t="s">
        <v>22</v>
      </c>
      <c r="C12" s="105"/>
      <c r="D12" s="105"/>
      <c r="E12" s="105"/>
      <c r="F12" s="75"/>
      <c r="G12" s="75"/>
      <c r="H12" s="75"/>
      <c r="I12" s="75"/>
      <c r="J12" s="75"/>
      <c r="K12" s="75"/>
      <c r="L12" s="75"/>
      <c r="M12" s="54">
        <f>M13+M14</f>
        <v>500</v>
      </c>
      <c r="N12" s="77"/>
      <c r="O12" s="54">
        <f t="shared" ref="O12:P12" si="6">O13+O14</f>
        <v>500</v>
      </c>
      <c r="P12" s="54">
        <f t="shared" si="6"/>
        <v>1000</v>
      </c>
      <c r="Q12" s="77"/>
    </row>
    <row r="13" spans="1:17" s="74" customFormat="1" ht="75" customHeight="1">
      <c r="A13" s="21">
        <v>1</v>
      </c>
      <c r="B13" s="56" t="s">
        <v>62</v>
      </c>
      <c r="C13" s="57" t="s">
        <v>63</v>
      </c>
      <c r="D13" s="21" t="s">
        <v>64</v>
      </c>
      <c r="E13" s="58" t="s">
        <v>65</v>
      </c>
      <c r="F13" s="57" t="s">
        <v>42</v>
      </c>
      <c r="G13" s="50"/>
      <c r="H13" s="50"/>
      <c r="I13" s="49"/>
      <c r="J13" s="50">
        <f>K13+L13</f>
        <v>35000</v>
      </c>
      <c r="K13" s="50">
        <v>500</v>
      </c>
      <c r="L13" s="49">
        <v>34500</v>
      </c>
      <c r="M13" s="49"/>
      <c r="N13" s="49"/>
      <c r="O13" s="49">
        <v>500</v>
      </c>
      <c r="P13" s="55">
        <v>500</v>
      </c>
      <c r="Q13" s="55"/>
    </row>
    <row r="14" spans="1:17" s="42" customFormat="1" ht="64.5" customHeight="1">
      <c r="A14" s="21">
        <v>2</v>
      </c>
      <c r="B14" s="70" t="s">
        <v>67</v>
      </c>
      <c r="C14" s="61" t="s">
        <v>50</v>
      </c>
      <c r="D14" s="61" t="s">
        <v>68</v>
      </c>
      <c r="E14" s="61" t="s">
        <v>68</v>
      </c>
      <c r="F14" s="61" t="s">
        <v>42</v>
      </c>
      <c r="G14" s="50">
        <f>H14+I14</f>
        <v>59000</v>
      </c>
      <c r="H14" s="50">
        <v>500</v>
      </c>
      <c r="I14" s="50">
        <v>58500</v>
      </c>
      <c r="J14" s="50">
        <f>K14+L14</f>
        <v>85000</v>
      </c>
      <c r="K14" s="50">
        <v>500</v>
      </c>
      <c r="L14" s="50">
        <v>84500</v>
      </c>
      <c r="M14" s="50">
        <v>500</v>
      </c>
      <c r="N14" s="50"/>
      <c r="O14" s="61"/>
      <c r="P14" s="76">
        <v>500</v>
      </c>
      <c r="Q14" s="61"/>
    </row>
  </sheetData>
  <mergeCells count="25">
    <mergeCell ref="B12:E12"/>
    <mergeCell ref="B10:E10"/>
    <mergeCell ref="A1:Q1"/>
    <mergeCell ref="A2:Q2"/>
    <mergeCell ref="H7:I7"/>
    <mergeCell ref="K7:L7"/>
    <mergeCell ref="A6:A8"/>
    <mergeCell ref="M5:P5"/>
    <mergeCell ref="A3:P3"/>
    <mergeCell ref="A4:P4"/>
    <mergeCell ref="B6:B8"/>
    <mergeCell ref="C6:C8"/>
    <mergeCell ref="D6:D8"/>
    <mergeCell ref="E6:E8"/>
    <mergeCell ref="F6:F8"/>
    <mergeCell ref="M6:M8"/>
    <mergeCell ref="P6:P8"/>
    <mergeCell ref="Q6:Q8"/>
    <mergeCell ref="G7:G8"/>
    <mergeCell ref="N6:O6"/>
    <mergeCell ref="N7:N8"/>
    <mergeCell ref="O7:O8"/>
    <mergeCell ref="G6:I6"/>
    <mergeCell ref="J6:L6"/>
    <mergeCell ref="J7:J8"/>
  </mergeCells>
  <phoneticPr fontId="58" type="noConversion"/>
  <pageMargins left="0.4" right="0.3" top="0.5" bottom="0.5" header="0.23622047244094499" footer="0.196850393700787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2" sqref="G12"/>
    </sheetView>
  </sheetViews>
  <sheetFormatPr defaultRowHeight="15"/>
  <sheetData/>
  <phoneticPr fontId="5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Bảng tổng hợp (2)</vt:lpstr>
      <vt:lpstr>Bảng tổng hợp</vt:lpstr>
      <vt:lpstr>PL 1</vt:lpstr>
      <vt:lpstr>Sheet3</vt:lpstr>
      <vt:lpstr>'PL 1'!Print_Area</vt:lpstr>
      <vt:lpstr>'Bảng tổng hợp'!Print_Titles</vt:lpstr>
      <vt:lpstr>'Bảng tổng hợp (2)'!Print_Titles</vt:lpstr>
      <vt:lpstr>'PL 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2023-03-13T13:24:43Z</cp:lastPrinted>
  <dcterms:created xsi:type="dcterms:W3CDTF">2021-10-29T03:08:33Z</dcterms:created>
  <dcterms:modified xsi:type="dcterms:W3CDTF">2023-03-21T04:20:43Z</dcterms:modified>
</cp:coreProperties>
</file>