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1472" windowHeight="5460" activeTab="0"/>
  </bookViews>
  <sheets>
    <sheet name="PL kèm theo BC ĐGS" sheetId="1" r:id="rId1"/>
    <sheet name="Sheet2" sheetId="2" r:id="rId2"/>
    <sheet name="Sheet3" sheetId="3" r:id="rId3"/>
  </sheets>
  <definedNames>
    <definedName name="_xlnm.Print_Area" localSheetId="0">'PL kèm theo BC ĐGS'!$A$1:$M$131</definedName>
    <definedName name="_xlnm.Print_Titles" localSheetId="0">'PL kèm theo BC ĐGS'!$4:$5</definedName>
  </definedNames>
  <calcPr fullCalcOnLoad="1"/>
</workbook>
</file>

<file path=xl/sharedStrings.xml><?xml version="1.0" encoding="utf-8"?>
<sst xmlns="http://schemas.openxmlformats.org/spreadsheetml/2006/main" count="861" uniqueCount="576">
  <si>
    <t>1604a/QĐ-UBND ngày 28/6/2019</t>
  </si>
  <si>
    <t>1600a/QĐ-UBND ngày 28/6/2019</t>
  </si>
  <si>
    <t xml:space="preserve">12/10/2019-20/12/2019 </t>
  </si>
  <si>
    <t>Sửa chữa, nâng cấp 02 phòng học (điểm Định Tân) Trường Mẫu giáo Bình Châu.</t>
  </si>
  <si>
    <t>Sửa chữa hệ thống cửa 12 phòng học Trường THCS Bình Dương</t>
  </si>
  <si>
    <t>Nâng cấp, sửa chữa tường rào, sân vườn trường THCS Bình Hiệp</t>
  </si>
  <si>
    <t>Nâng cấp, sửa chữa sân trường, tường rào, cổng ngõ trường THCS Bình Chánh</t>
  </si>
  <si>
    <t>Sửa chữa, cải tạo dãy nhà lớp học 10 phòng 02 tầng Trường TH Bình Thới</t>
  </si>
  <si>
    <t>Cải tạo, mở rộng 6 phòng học 02 tầng trường TH số 1 Bình hải (cụm Vạn Tường)</t>
  </si>
  <si>
    <t>Nâng cấp, sửa chữa dãy phòng làm việc 3 tầng, sân vườn mặt trước và tường rào Phòng Giáo dục và Đào tạo huyện</t>
  </si>
  <si>
    <t>Chưa quyết toán</t>
  </si>
  <si>
    <t>7/2020-9/2020</t>
  </si>
  <si>
    <t>132/QĐ-PGD&amp;ĐT ngày 08/7/2020</t>
  </si>
  <si>
    <t>22/7/2020-23/09/2020</t>
  </si>
  <si>
    <t>3623a/QĐ-UBND ngày 22/12/2019</t>
  </si>
  <si>
    <t>31/7/2020-19/10/2020</t>
  </si>
  <si>
    <t>137/QĐ-PGD&amp;ĐT ngày 08/7/2020</t>
  </si>
  <si>
    <t>9/2020-2/2021</t>
  </si>
  <si>
    <t>29/9/2020-22/2/2021</t>
  </si>
  <si>
    <t>130/QĐ-PGD&amp;ĐT ngày 08/7/2020</t>
  </si>
  <si>
    <t>131/QĐ-PGD&amp;ĐT ngày 08/7/2020</t>
  </si>
  <si>
    <t>04/8/2020 -26/11/2020</t>
  </si>
  <si>
    <t>129/QĐ-PGD&amp;ĐT ngày 08/7/2020</t>
  </si>
  <si>
    <t xml:space="preserve">Quyết định 2900a/QĐ-UBND ngày 12/12/2018 của Chủ tịch UBND huyện Bình Sơn </t>
  </si>
  <si>
    <t>chưa quyết toán</t>
  </si>
  <si>
    <t>164/QĐ-PGD&amp;ĐT ngày 20/8/2022</t>
  </si>
  <si>
    <t>06/QĐ-PGD&amp;ĐT ngày 22/01/2022</t>
  </si>
  <si>
    <t>03/QĐ-PGD&amp;ĐT ngày 22/01/2022</t>
  </si>
  <si>
    <t>04/QĐ-PGD&amp;ĐT ngày 22/01/2022</t>
  </si>
  <si>
    <t>05/QĐ-PGD&amp;ĐT ngày 22/01/2022</t>
  </si>
  <si>
    <t>10/QĐ-PGD&amp;ĐT ngày 22/01/2022</t>
  </si>
  <si>
    <t>01/QĐ-PGD&amp;ĐT ngày 22/01/2022</t>
  </si>
  <si>
    <t>08/QĐ-PGD&amp;ĐT ngày 22/01/2022</t>
  </si>
  <si>
    <t>09/QĐ-PGD&amp;ĐT ngày 22/01/2022</t>
  </si>
  <si>
    <t>07/QĐ-PGD&amp;ĐT ngày 22/01/2022</t>
  </si>
  <si>
    <t>160/QĐ-PGD&amp;ĐT ngày 20/8/2021</t>
  </si>
  <si>
    <t>02/QĐ-PGD&amp;ĐT ngày 22/01/2022</t>
  </si>
  <si>
    <t>chưa quyết toán do chưa thanh toán xong</t>
  </si>
  <si>
    <t>05/10/2021-31/3/2022</t>
  </si>
  <si>
    <t>12/10/2021-31/3/2022</t>
  </si>
  <si>
    <t>20/10/2021-31/3/2022</t>
  </si>
  <si>
    <t>04/10/2021-31/12/2021</t>
  </si>
  <si>
    <t>31/9/2021-31/3/2022</t>
  </si>
  <si>
    <t>12/7/2021-08/10/2021</t>
  </si>
  <si>
    <t>17/9/2021-31/3/2022</t>
  </si>
  <si>
    <t>05/10/2022-08/3/2022</t>
  </si>
  <si>
    <t>lợp mái tole tomat; quét vôi lăn sơn; ốp gạch tường trong nhà cao 1,2m; thay nền gạch hoa xi măng; thay mới hệ thống điện; đóng trần la phông;thay mới toàn bộ hệ thống cửa đi, cửa sổ thành cửa sắt</t>
  </si>
  <si>
    <t>Thay mới xà gồ; Thay mới toàn bộ mái tole; quét chống thấm; quét vôi lăn sơn; thay mới hệ thống điện 02 phòng học và đóng mới lại trần la phông; thay nền gạch hoa xi măng; ốp tường cao 1,6m; thay 06 bộ cửa sổ và 02 bộ cửa đi</t>
  </si>
  <si>
    <t>Tường rào có tổng chiều dài 87,5m</t>
  </si>
  <si>
    <t>Thay xà gồ; Thay mái tole; vệ sinh sê nô, láng thành đáy sê nô và quét chống thấm; quét vôi (trừ tường ngoài phía sau quét nước xi măng); sơn lại hệ thống cửa đi, cửa sổ; ốp Ceramic tường trong nhà cao 1,6 mét trong 01 phòng học; thay mới hệ thống điện và  đóng trần la phông</t>
  </si>
  <si>
    <t>Thay xà gồ; Thay mái tole; vệ sinh sê nô, láng thành đáy sê nô và quét chống thấm; quét vôi lăn sơn; Ốp tường nhà cao 1,6m; thay nền gạch; thay mới hệ thống điện và đóng trần la phông</t>
  </si>
  <si>
    <t>Sửa chữa nhà lớp học: quy mô 06 phòng, diện tích xây dựng 436,78 m2; chiều cao công trình 5m</t>
  </si>
  <si>
    <t xml:space="preserve"> Thay phần mái dãy 04 phòng học ;Thay nền dãy 04 phòng học bằng gạch ceramic 400x400; Thay cửa đi, cửa sổ bằng cửa khung sắt, kính trắng dày 5ly; thay mới toàn bộ hệ thống điện trong nhà và chống thấm sê nô; Bê tông nền sân trường diện tích khoảng 182m2</t>
  </si>
  <si>
    <t xml:space="preserve">  sửa phần mái, nền xi măng, cửa đi và cửa sổ dãy 08 phòng học bị hư hỏng.</t>
  </si>
  <si>
    <t>Sửa phần mái ngói, xà gồ, hệ thống cửa sổ cửa đi và sơn lại trong phòng và mặt trước 04 phòng học; tháo dỡ nền và lót lại nền phòng học và sửa chữa hệ thống điện</t>
  </si>
  <si>
    <t>Thay xà gồ, mái tole bị mục; vệ sinh và quét vôi lăn sơn; thay mới 02 cánh cửa đi phòng vệ sinh hư cũ bằng cửa khung nhôm lắp lăm-ri nhôm; thay mới hệ thống điện và đóng mới lại trần la phông bằng tole sóng nhỏ</t>
  </si>
  <si>
    <t>Thay xà gồ, mái tôn; quét vôi toàn nhà; Sơn 03 lớp cửa đi và cửa sổ bằng gỗ. Thay mới 37 cánh cửa sổ gỗ. Thay 12 tấm kính bể. Thay mới 02 khung sắt bảo vệ cửa sổ; Lắp mới toàn bộ hệ thống điện chiếu sáng và quạt tầng 2 và đóng trần la phông</t>
  </si>
  <si>
    <t xml:space="preserve">Sửa cổng ngõ, Tường rào có tổng chiều dài 179,9m
</t>
  </si>
  <si>
    <t xml:space="preserve"> sửa chữa sân vườn diện tích 1.578,35 m2; xây mới 06 bồn hoa diện tích 149m2.
</t>
  </si>
  <si>
    <t xml:space="preserve"> Điểm trường 1: Lót sân trường bằng gạch block Terazzo 400x400x30.
 Điểm trường 2: Quét vôi 1 nước trắng và sơn 1 nước lót, 1 nước phủ dãy lớp học 08 phòng và quét vôi 1 nước trắng 2 nước màu tường rào và cổng ngõ</t>
  </si>
  <si>
    <t>Số QĐ phê duyệt, ngày ban hành</t>
  </si>
  <si>
    <t>Thay xà gồ, mái tole;  quét vôi, lăn sơn toàn bộ. Sửa chữa và sơn lại hệ thống cửa đi, cửa sổ, hoa sắt gió cửa.lát lại một số vị trí gạch nền bị bong tróc sụt lún; thay mới hệ thống chống sét, thay mới hệ thống điện hành lang và quạt trần trong các phòng; thay mới ống thoát nước mái</t>
  </si>
  <si>
    <t>Sửa chữa nhà lớp học: quy mô 02 phòng, diện tích xây dựng 138 m2; chiều cao công trình 6,55m;</t>
  </si>
  <si>
    <t>Thay xà gồ, mái tole lăn sơn; thay cửa đi, cửa sổ; thay mới hệ thống điện và đóng mới lại trần la phông bằng tole sóng nhỏ</t>
  </si>
  <si>
    <t>Thay xà gồ, mái tole, quét vôi lăn sơn; thay mới hệ thống điện và đóng mới lại trần la phông</t>
  </si>
  <si>
    <t>Thay xà gồ, mái tole, quét vôi, lăn sơn toàn bộ. Thay hệ thống cửa đi, cửa sổ , hệ thống điện; đóng trần la phông bằng tole sóng nhỏ</t>
  </si>
  <si>
    <t>Thay xà gồ , mái tole , quét vôi, lăn sơn toàn bộ. Thay mới hệ thống cửa đi, cửa sổ; thay mới nền gạch hoa xi măng bị sụt lún; làm mới hệ thống điện và đóng trần la phông bằng tole sóng nhỏ</t>
  </si>
  <si>
    <t xml:space="preserve"> Sửa cổng ngõ; tường rào có tổng chiều dài 301,3m</t>
  </si>
  <si>
    <t>Phần nước: Lắp đặt 01 mô tơ, bồn nước Inox 1500 L; lắp đặt ống nước.
Nhà vệ sinh: thay mới 06 xí bệt;3 chậu rửa tay, 04 van nước ; thay gạch</t>
  </si>
  <si>
    <t>* Nhà hiệu bộ và phòng chức năng: 02 tầng, diện tích xây dựng 287,82m2; tổng diện tích sàn 464,42m2.
 * Sửa hệ thống điện, chống sét</t>
  </si>
  <si>
    <t>- Nhà lớp học: 02 tầng, diện tích xây dựng 155,9m2; tổng diện tích sàn 301m2.
- Tường rào: Tổng chiều dài L=35m, chiều cao tường rào H=2,20m.
- Cổng ngõ: rộng 13,60m, cao 5,74m.</t>
  </si>
  <si>
    <t xml:space="preserve">Nhà lớp học: quy mô 06 phòng, 02 tầng, diện tích xây dựng 399,75m2; tổng diện tích sàn 654,92m2.
</t>
  </si>
  <si>
    <t>Xây dựng nhà vệ sinh học sinh riêng, có chiều cao 01 tầng, với diện tích xây dựng 40,2m2</t>
  </si>
  <si>
    <t xml:space="preserve">Xây dựng nhà vệ sinh học sinh riêng, có chiều cao 01 tầng, với diện tích xây dựng 32,2m2
</t>
  </si>
  <si>
    <t xml:space="preserve">Xây dựng nhà vệ sinh học sinh riêng, có chiều cao 01 tầng, với diện tích xây dựng 40,2m2
</t>
  </si>
  <si>
    <t>Sửa chữa phòng chức năng, phòng hiệu bộ (04 phòng 02 tầng).</t>
  </si>
  <si>
    <t xml:space="preserve"> Nhà 2 tầng, diện tích xây dựng 266.80m2, tổng diện tích sàn 533.60m2</t>
  </si>
  <si>
    <t>Sửa chữa, cải tạo tường rào, cổng ngõ, lát gạch sân vườn</t>
  </si>
  <si>
    <t xml:space="preserve">Sửa chữa, cải tạo tường rào, cổng ngõ. </t>
  </si>
  <si>
    <t xml:space="preserve">Phần mái:thay mái, sơn lại toàn bộ xà gồ thép; thay mới mái; quét vôi và lăn sơn, thay cửa, hệ thông điện lại toàn bộ dãy 06 phòng học, 02 tầng; </t>
  </si>
  <si>
    <t>Sửa chữa mái, xà gồ, quét vôi lăn sơn, hệ thống điện nhà lớp học 02 phòng và Nhà lớp học 4 phòng.</t>
  </si>
  <si>
    <t xml:space="preserve">  sửa mái, quét vôi lăn sơn, ốp gạch nhà lớp học 03 phòng phía Nam: và Nhà lớp học 03 phòng phía Bắc
</t>
  </si>
  <si>
    <t xml:space="preserve">Sửa Nhà vệ sinh giáo viên: diện tích 24m2; Tường rào, cổng ngõ: Tổng chiều dài =78,5m; Sân vườn: Tổng diện tích 293,1m2.
</t>
  </si>
  <si>
    <t xml:space="preserve"> Nhà vệ sinh:  xây mới nhà vệ sinh: diện tích 29,76m2; Tường rào, cổng ngõ: Tổng chiều dài L=68m;. Cải tạo dãy phòng học 02 tầng</t>
  </si>
  <si>
    <t>3.1. Nhà vệ sinh học sinh: diện tích xây dựng 32,16m2; Tường rào: tổng chiều dài 129,5m;  Sân vườn, mương thoát nước</t>
  </si>
  <si>
    <t>Diện tích xây dựng nhà vệ sinh khoảng 29,76m2</t>
  </si>
  <si>
    <t>Sửa chữa tường rào chiều dài 211,16m</t>
  </si>
  <si>
    <t xml:space="preserve">Sửa nhà vệ sinh với diện tích xây dựng 64,0m2, </t>
  </si>
  <si>
    <t>Sửa chữa tường rào chiều dài 262m</t>
  </si>
  <si>
    <t>Diện tích xây dựng nhà bếp khoảng 39,6m2</t>
  </si>
  <si>
    <t xml:space="preserve"> Sơn tường, cửa; Thay mới toàn bộ hệ thông điện; Thay mới mái; Thay mới gạch nên xi măng.
</t>
  </si>
  <si>
    <t>* Phòng vệ sinh: Diện tích xây dựng 64,0m2, Nhà để xe giáo viên: Với tổng diện tích xây dựng S=86,1m2</t>
  </si>
  <si>
    <t>Thay mái, xà gồ, cửa đi, cửa sổ; Thay mới toàn bộ hệ thống điện; Thay mới la phông, thay mới gạch nền dãy lớp học 2 phòng diện tích 518.546m2</t>
  </si>
  <si>
    <t xml:space="preserve"> xây mới 06 bồn hoa đường kính 2,5m và bồn hoa chạy dọc theo dãy lớp học 08, 02 tầng;  Nâng cấp toàn bộ sân trường với diện tích khoảng 1380m2
</t>
  </si>
  <si>
    <t xml:space="preserve">Quét vôi, lăn sơn, thay hệ thống điện, thay mái  tole
</t>
  </si>
  <si>
    <t xml:space="preserve">Xây mới Tường rào với chiều dài L=158.59m </t>
  </si>
  <si>
    <t xml:space="preserve"> Nâng cấp toàn bộ sân trường với diện tích khoảng 1350m2; Xây dựng mới mương thoát nước dài 51m, Xây dựng mới sân khấu ngoài trời diện tích khoảng 50m2
</t>
  </si>
  <si>
    <t>Sửa tường rào chiều dài L=167,75m,</t>
  </si>
  <si>
    <t xml:space="preserve"> Xây mới nhà vệ sinh: diện tích 24m2; Tường rào, cổng ngõ, sân bê tông (cơ sở 1): Tổng chiều dài L=73m; Tường rào, cổng ngõ (cơ sở 2): Tổng chiều dài L=64m; Sân vườn (cơ sở 2): diện tích 153m2.
</t>
  </si>
  <si>
    <t>Sửa mái, thay mới toàn bộ cửa sổ bằng cửa sắt kính, thay mới toàn bộ hoa sắt các cửa sổ, thay mới 08 bộ cửa đi dãy phòng, hệ thống điện và chống sét</t>
  </si>
  <si>
    <t>a. Tường rào xây mới tổng chiều dài 348,2m; Sân vườn: khoảng 277m2</t>
  </si>
  <si>
    <t>Sân vườn: Làm mới sân BT có diện tích: 300m2; Tường rào, cổng ngõ: xây mới cổng chính BTCT với chiều dài 27.45m; Nhà bảo vệ; Điện chiếu sáng</t>
  </si>
  <si>
    <t>Sửa mái, la phông, quét vôi lăn sơn sửa điện dãy 03 phòng học</t>
  </si>
  <si>
    <t xml:space="preserve">
Tôn lợp mái, xà gồ, tường thu hồi, sê nô thu nước mái; Hệ thống chống sét; Đóng mới toàn bộ trần tầng 2 dãy lớp học; Hệ thống cấp điện, điện chiếu sáng, thông gió;</t>
  </si>
  <si>
    <t xml:space="preserve">   Tổng diện tích nhà xe khoảng 108.75m2, Tổng diện tích mái hiên khoảng 57.15m2
</t>
  </si>
  <si>
    <t xml:space="preserve">Thay mới xà gồ; tole; Thay mới trần la phông;Thay thiết bị điện
Sửa chữa và thay kim thu sắt 
</t>
  </si>
  <si>
    <t xml:space="preserve"> Tháo dỡ, lát gạch nền với diện tích 170,6 m2; Thay mới toàn bộ lan can tay vịn với chiều dài 59,8m.
 Tháo dỡ tường rào lưới B40 và xây mới 161m với kết cấu trụ BTCT tường xây gạch và bả matit lăn sơn
</t>
  </si>
  <si>
    <t xml:space="preserve"> Vệ sinh rêu mốc tường rào cổng ngõ và bả matit lăn sơn; đánh gỉ, sơn sắt thép 3 nước cổng chính và cổng phụ.
 Bổ sung 04 vách ngăn phòng chức năng; Sân đường nội bộ với diện tích 731m2</t>
  </si>
  <si>
    <t xml:space="preserve">sửa Dãy phòng làm việc cụm THCS, nhà vệ sinh
</t>
  </si>
  <si>
    <t>Sửa tường rào chiều dài L=175,06m</t>
  </si>
  <si>
    <t xml:space="preserve">  Tháo dở mái ngói, xà gồ, càu phông, li tô, kèo bằng gỗ và thay mới thành kèo bằng thép hình, xà gồ thép, mái lượp tole
  thay gạch;Tháo dở và thay mới toàn bộ hệ thống điện, trừ quạt treo tường và quạt đảo tận dụng sử dụng lại</t>
  </si>
  <si>
    <t xml:space="preserve">   Quy mô: Diện tích xây dựng khoảng 91,08 m2.</t>
  </si>
  <si>
    <t>Sửa chữa dãy 02 phòng học, nhà vệ sinh cho học sinh và kho với diện tích xây dựng là 25,1 m2; sửa chữa Nhà vệ sinh giáo viên</t>
  </si>
  <si>
    <t>Công trình 01 tầng, diện tích xây dựng 73.4 m2,</t>
  </si>
  <si>
    <t xml:space="preserve">Diện tích xây dựng khoảng 91,08m2. </t>
  </si>
  <si>
    <t xml:space="preserve"> Nhà vệ sinh với diện tích 21,6m2;  Sân vườn:với diện tích 906,18m2; Bồn hoa: Xây gạch thẻ, quét vôi, sơn màu; Sửa cửa thư viện: Thay mới 02 cửa đi và cửa sổ phòng thư viện</t>
  </si>
  <si>
    <t xml:space="preserve">  Nhà lớp học 04 phòng 02 tầng: Diện tích sàn: 361,88m2; Diện tích xây dựng 238,69m2;</t>
  </si>
  <si>
    <t xml:space="preserve"> Nhà lớp học 06 phòng: Diện tích hành lan xây dựng mới: 74,44m2; Tổng diện tích sàn: 73,88+95,34=169,22m2</t>
  </si>
  <si>
    <t>Công trình 02 tầng, chiều cao tầng 1 và tầng 2 H=3,6m, diện tích xây dựng 147,0m2, tổng diện tích sàn 269,7m2.</t>
  </si>
  <si>
    <t>* Dãy 08 phòng học: thay gạch, quét vôi lăn sơn
* Dãy phòng chức năng và 10 phòng học: thay gạch, quét vôi lăn sơn, thay mái</t>
  </si>
  <si>
    <t>Nhà lớp học 04 phòng 02 tầng chiều cao mỗi tầng 3,6m; Diện tích sàn: 361,88m2; Diện tích xây dựng 238,69m2;</t>
  </si>
  <si>
    <t>Công trình 02 tầng, chiều cao tầng 1 và tầng 2 H=3,6m, diện tích xây dựng 167,6m2, tổng diện tích sàn 330,8m2.</t>
  </si>
  <si>
    <t xml:space="preserve"> - Công trình 02 tầng, chiều cao tầng 1 và tầng 2 H=3,6m, diện tích xây dựng 198,0m2, tổng diện tích sàn 379,0m2.</t>
  </si>
  <si>
    <t>Xây dựng 01 Bếp ăn: diện tích xây dựng 102,96 m2; Sân vườn: đổ bê tông Diện tích 67,64 m2</t>
  </si>
  <si>
    <t>thay mái tôn , xà gồ; quét vôi và lăn sơn toàn bộ nhà, thay hệ thống cửa đi và cửa sổ; thay mới nền gạch hành lang</t>
  </si>
  <si>
    <t>Xây dựng nhà vệ sinh học sinh với diện tích xây dựng 40,2m2;</t>
  </si>
  <si>
    <t xml:space="preserve">Xây dựng nhà vệ sinh học sinh riêng, có chiều cao 01 tầng, với diện tích xây dựng 40,2m2; </t>
  </si>
  <si>
    <t>Xây dựng nhà vệ sinh học sinh riêng, có chiều cao 01 tầng, với diện tích xây dựng 40,2m2;</t>
  </si>
  <si>
    <t>Xây dựng nhà vệ sinh học sinh riêng, có chiều cao 01 tầng, với diện tích xây dựng 32,2m2;</t>
  </si>
  <si>
    <t>Xây dựng nhà vệ sinh học sinh riêng, có chiều cao 01 tầng, với diện tích xây dựng 32,2m2</t>
  </si>
  <si>
    <t xml:space="preserve">Xây dựng nhà vệ sinh học sinh riêng, có chiều cao 01 tầng, với diện tích xây dựng 44,4m2; </t>
  </si>
  <si>
    <t>Xây dựng nhà vệ sinh giáo viên, có chiều cao 01 tầng, với diện tích xây dựng 26,0m2</t>
  </si>
  <si>
    <t>Quét vôi lăn sơn, sửa điện, xà gồ, mái dãy 06 phòng học tầng và phòng y tế, đội, bảo vệ</t>
  </si>
  <si>
    <t>Quét vôi lăn sơn, thay cửa, điện, mái và gạch nền dãy 10 phòng học tầng</t>
  </si>
  <si>
    <t xml:space="preserve">* Nhà vệ sinh: Diện tích xây dựng nhà vệ sinh  khoảng 22,40m2. 
* Tường rào: Tổng chiều dài tường rào lưới B40 L=286,7m </t>
  </si>
  <si>
    <t>Vệ sinh và lăn sơn; Lát lại nền; Thay mái tole dãy hiệu bộ</t>
  </si>
  <si>
    <t xml:space="preserve"> Thay phần mái dãy lớp học 02 tầng, 12 phòng; thay cửa sổ, cửa đi; quét vôi lại toàn bộ mặt trước và ô cầu thang. </t>
  </si>
  <si>
    <t>DANH MỤC CÔNG TRÌNH SỬ DỤNG VỐN SỰ NGHIỆP GIÁO DỤC ĐỂ SỬA CHỮA TRƯỜNG, LỚP HỌC TỪ NĂM 2018 - 2021</t>
  </si>
  <si>
    <t>(Kèm theo Báo cáo số            /BC-HĐND-ĐGS ngày          /     /2022 của Đoàn giám sát Thường trực HĐND huyện)</t>
  </si>
  <si>
    <t xml:space="preserve">chưa quyết toán </t>
  </si>
  <si>
    <t xml:space="preserve">Dãy phòng học phía tây: Vệ sinh và lăn sơn; Thay mới toàn bộ xà gồ;Thay mới mái tole; Thay mới cửa sổ, cửa đi ;Đóng trần la phông tole và khung sương. Lắp mới toàn bộ hệ thống điện.
Sửa Nhà xe cho học sinh
</t>
  </si>
  <si>
    <t xml:space="preserve"> Xây dựng mới tường rào tổng chiều dài 167m; Xây dựng Sân vườn bằng bê tông mác 200 đá 2x4, dày 120mm có diện tích xây dựng 540m2</t>
  </si>
  <si>
    <t xml:space="preserve"> Xây dựng mới tường rào tổng chiều dài 190m;</t>
  </si>
  <si>
    <t>sửa chữa phòng học, phòng chức năng và sân vườn điểm Mỹ Long</t>
  </si>
  <si>
    <t xml:space="preserve">   Nâng nền phòng, lát gạch Ceramic 500x500; Thay mới hệ thống cửa bằng cửa nhôm hệ 700, có hoa sắt bảo vệ cửa, chuyển đổi cửa sổ mặt trước thành cửa đi; Quét vôi và lăn sơn; Thay mới hệ thống điện </t>
  </si>
  <si>
    <t xml:space="preserve"> lăn sơn các phòng; Cửa hành lang: 
 Cửa sổ phía Bắc: Thay thế 64 bộ cửa gỗ bằng 64 bộ cửa khung nhôm
</t>
  </si>
  <si>
    <t xml:space="preserve">  Thay mái, xà gồ, tole của 04 phòng học; phá dỡ nền xi măng, hệ thống điện, cửa đi và cửa sổ bị hư hỏng; Quét vôi lót và lăn sơn toàn bộ nhà.
  Thaycửa đi và cửa sổ. Lắp đặt hoa sắt bảo vệ; Thay nền gạch
  Lắp đặt lại toàn bộ hệ thống điện của 04 phòng học</t>
  </si>
  <si>
    <t>Sửa tường rào:chiều dài L =230m;. Cổng ngõ: Cổng dài 11.55m; Nhà vệ sinh học sinh: diện tích xây dựng S=40,0m2; chiều cao 5m; Nhà xe: Diện tích 29,4m2.</t>
  </si>
  <si>
    <t>Nhà lớp học: quy mô 08 phòng, 02 tầng, diện tích xây dựng 495,50m2; tổng diện tích sàn 819,56m2; Nhà xe: chiều dài L=12,4m, chiều rộng nhà B=4,1m; chiều cao công trình là 3,29m; Sân vườn: diện tích S=127m2.</t>
  </si>
  <si>
    <t xml:space="preserve"> Thay mới cửa sổ tầng 1 và toàn bộ cửa đi tầng 1 và 2 bằng gỗ thành cửa nham hệ 700; Thay mới toàn bộ hệ thống điện; Thay mái tole, la phông</t>
  </si>
  <si>
    <t>sơn lại toàn bộ cửa đi và cửa sổ kể cả hoa gió; lót lại gạch nền tầng 1
 Thay hệ thống điện, mái tole và xà gồ, trần la phông; Làm mái hiên từ phòng chức năng đến dãy lớp học 08 phòng</t>
  </si>
  <si>
    <t xml:space="preserve"> Vệ sinh tường quét vôi, lăn sơn; Thay mới cửa sổ, cửa đi và hoa sắt; Thay hệ thống điện tầng 2; Thay xà gồ; Thay mái tole</t>
  </si>
  <si>
    <t xml:space="preserve">  thay xà gồ; thay mới tole dày 0.45 Zem. thay gạch nền; vệ sinh và sơn lại toàn bộ nhà và tháo dở và thay mới cửa đi, cửa sổ bằng sắt thay thành cửa nham xin fa  hệ 55</t>
  </si>
  <si>
    <t xml:space="preserve"> Diện tích xây dựng nhà vệ sinh khoảng 29,76m2. 
 Vệ sinh tường ngoài, trụ, dầm, sàn, sê nô, sãnh trục A, B, quét vôi 3 nước trắng và sơn lại 1 nước lót 2 nước phủ</t>
  </si>
  <si>
    <t>Sửa chữa, nâng cấp 02 dãy 04 phòng học: Thay phần mái, xà gồ, trần la phông; Quét vôi toàn bộ nhà, thay mới toàn bộ cửa khung sắt, kính dày 5mm; lắp đặt toàn bộ hoa sắt hộp 14x14, bảo vệ cửa sổ và bảo vệ  của đi. Thay mới nền gạch 08 phòng học và hành lang dãy phòng học phía Tây</t>
  </si>
  <si>
    <t>Giá trị dự toán được duyệt</t>
  </si>
  <si>
    <t>130/QĐ-PGD&amp;ĐT
30/7/2021</t>
  </si>
  <si>
    <t>134/QĐ-PGD&amp;ĐT
30/7/2021</t>
  </si>
  <si>
    <t xml:space="preserve"> quét vôi lăn sơn, ốp gạch tường, thay hệ thống điện trong phòng 1; lát gạch nền nhà vệ sinh; Thay 02 xí bệt; Thay 04 cửa sắt hộp đóng tole;  Làm mới hầm tự hoại.
</t>
  </si>
  <si>
    <t>Sửa nhà hiệu bộ: 02 tầng, diện tích xây dựng tầng 1 (kể cả sảnh, bậc tam cấp): 262,5m2, tổng diện tích sàn (tầng 1+tầng 2): 526,31m2, 01  Nhà vệ sinh.</t>
  </si>
  <si>
    <t>Sửa chữa nhà làm việc 03 tầng; Tường rào: 181,3m; Sân vườn: diện tích 65m2; Xây bồn hoa: L=66m</t>
  </si>
  <si>
    <t xml:space="preserve"> Sữa chữa nhà lớp học 8 phòng 02 tầng; Nâng cấp tường rào cổng ngõ, sân vườn và đường vào</t>
  </si>
  <si>
    <t>Khối nhà lớp học 06 phòng 02 tầng: tổng diện tích sàn xây dựng 549,56m2; Khối vệ sinh 02 tầng: Diện tích xây dựng 50,6m2, tổng diện tích sàn xây dựng 101,2m2.</t>
  </si>
  <si>
    <t>Thay xà gồ; Thay mái tole dày 0,4mm; quét chống thấm;quét vôi tường trong, tường ngoài nhà; sơn lại hệ thống cửa đi, cửa sổ; ốp Ceramic tường trong nhà cao 1,6 mét trong 01 phòng học; thay hệ thống điện và trần la phông</t>
  </si>
  <si>
    <t xml:space="preserve">Thay bộ mái tole; quét vôi; ốp Ceramic tường trong nhà cao 1,2 mét trong phòng học; thay mới hệ thống điện và trần la phông </t>
  </si>
  <si>
    <t>thay mới trần la phông, xà gồ, lợp mái bằng tole;thay mớicửa sổ cửa đi;  sơn và áp gạch tường lớp học cao 1.2m;  thay mới thiết bị điện</t>
  </si>
  <si>
    <t>Thay xà gồ C120x40x10x2, thay mái tole; quét vôi, lăn sơn tường. Sửa chữa và sơn lại hệ thống cửa đi, cửa sổ, hoa sắt gió cửa. Tháo dở và lát lại một số vị trí gạch nền bị bong tróc sụt lún; thay mới hệ thống chống sét, thay mới hệ thống điện hành lang và quạt trần; thay mới ống thoát nước mái</t>
  </si>
  <si>
    <t>TT</t>
  </si>
  <si>
    <t>Nội dung/tên công trình</t>
  </si>
  <si>
    <t>I</t>
  </si>
  <si>
    <t>II</t>
  </si>
  <si>
    <t>Tổng cộng</t>
  </si>
  <si>
    <t>ĐVT: 1.000 đồng</t>
  </si>
  <si>
    <t>Năm 2018</t>
  </si>
  <si>
    <t>Năm 2019</t>
  </si>
  <si>
    <t>Năm 2020</t>
  </si>
  <si>
    <t>Năm 2021</t>
  </si>
  <si>
    <t>Chủ đầu tư/
Đơn vị thực hiện</t>
  </si>
  <si>
    <t>Giá trị vốn phân bổ</t>
  </si>
  <si>
    <t>Số tiền</t>
  </si>
  <si>
    <t>Giá trị quyết toán 
được duyệt</t>
  </si>
  <si>
    <t>Theo 
hợp đồng</t>
  </si>
  <si>
    <t xml:space="preserve">Theo 
thực tế </t>
  </si>
  <si>
    <t>Kết quả giải ngân/
thanh toán</t>
  </si>
  <si>
    <t>Thời gian khởi công/hoàn thành (từ ngày đến ngày…)</t>
  </si>
  <si>
    <t>KP tiết kiệm
 được qua lựa chọn nhà thầu thi công XD, thiết bị</t>
  </si>
  <si>
    <t>Quy mô công trình</t>
  </si>
  <si>
    <t>Sửa chữa, nâng cấp 01 phòng học (điểm Thôn An Điềm II) Trường Mẫu giáo Bình Chương.</t>
  </si>
  <si>
    <t>Sửa chữa, nâng cấp dãy 03 phòng học (điểm Sơn Trà) Trường Mẫu giáo Bình Đông.</t>
  </si>
  <si>
    <t>Nâng cấp, sửa chữa tường rào trường Mẫu giáo Bình Khương (điểm Trà Lăm).</t>
  </si>
  <si>
    <t>Sửa chữa, nâng cấp 01 phòng học (điểm Đồng Công) Trường Mẫu giáo Bình Phước.</t>
  </si>
  <si>
    <t>Sửa chữa, nâng cấp 02 phòng học (điểm trường chính) Trường Mẫu giáo Bình Tân.</t>
  </si>
  <si>
    <t>Sửa chữa, nâng cấp 01 phòng học (điểm Phước Hòa) Trường Mẫu giáo Bình Thanh Tây.</t>
  </si>
  <si>
    <t>Sửa chữa, nâng cấp 04 phòng học và nhà bếp (điểm cơ sở 2) Trường Mầm non 24.3.</t>
  </si>
  <si>
    <t>Sửa chữa, nâng cấp dãy 05 phòng học (điểm trường Mỹ Thành) Trường Mầm non Sao Mai.</t>
  </si>
  <si>
    <t>Cải tạo, nâng cấp dãy phòng chức năng Trường THCS Bình Khương.</t>
  </si>
  <si>
    <t>Sửa chữa, nâng cấp dãy 04 phòng học Trường THCS Bình Thạnh.</t>
  </si>
  <si>
    <t>Sửa chữa, nâng cấp dãy 08 phòng học Trường THCS Bình Thanh.</t>
  </si>
  <si>
    <t>Sửa chữa, nâng cấp dãy 04 phòng học Trường THCS thị trấn Châu Ổ.</t>
  </si>
  <si>
    <t>Sửa chữa, nâng cấp dãy phòng chức năng Trường THCS Bình Châu.</t>
  </si>
  <si>
    <t>Sửa chữa, nâng cấp dãy 04 phòng học 02 tầng Trường THCS Bình Hiệp.</t>
  </si>
  <si>
    <t>Nâng cấp, sửa chữa tường rào, cổng ngõ trường THCS Bình Hòa.</t>
  </si>
  <si>
    <t>Sữa chữa, nâng cấp dãy phòng học Trường THCS Bình Trung.</t>
  </si>
  <si>
    <t>Sửa chữa, nâng cấp 02 dãy 04 phòng học Trường Tiểu học Bình Dương.</t>
  </si>
  <si>
    <t>Sửa chữa, nâng cấp dãy 02 phòng học (Điểm trường chính) Trường TH Bình Khương .</t>
  </si>
  <si>
    <t>Sửa chữa, nâng cấp 04 phòng học (điểm Phước Thọ) Trường Tiểu học Bình Phước.</t>
  </si>
  <si>
    <t>Sửa chữa, nâng cấp dãy 02 phòng học (điểm trường Liêm Quang) Trường TH Bình Tân.</t>
  </si>
  <si>
    <t>Sửa chữa, nâng cấp 07 phòng học Trường TH Bình Thanh Đông.</t>
  </si>
  <si>
    <t>Sửa chữa, nâng cấp dãy phòng chức năng (điểm trường chính) Trường TH số 1 Bình Chánh.</t>
  </si>
  <si>
    <t>Sửa chữa, nâng cấp dãy phòng hiệu bộ (điểm trường An Điềm) Trường TH số 1 Bình Chương.</t>
  </si>
  <si>
    <t>Nâng cấp, sửa chữa dãy phòng học trường TH số 1 Bình Nguyên (điểm Trì Bình).</t>
  </si>
  <si>
    <t>Nâng cấp, sửa chữa tường rào cổng ngõ và đường đi nội bộ trường TH số 1 Bình Trung (cụm Tiên Đào).</t>
  </si>
  <si>
    <t>Sửa chữa, nâng cấp dãy 05 phòng học và Phòng chờ của giáo viên (điểm trường Châu Tử) Trường TH số 2 Bình Nguyên.</t>
  </si>
  <si>
    <t>Sửa chữa, nâng cấp dãy nhà làm việc 03 tầng Phòng Giáo dục và Đào Tạo huyện Bình Sơn.</t>
  </si>
  <si>
    <t>Trường Mẫu giáo Bình Khương; Hạng mục: Khu hiệu bộ và phòng chức năng</t>
  </si>
  <si>
    <t>Trường Mẫu giáo Bình Thanh Tây; Hạng mục: Khu hiệu bộ và các công trình phụ trợ</t>
  </si>
  <si>
    <t xml:space="preserve">Trường Tiểu học Bình Hiệp; Hạng mục: Tường rào, cổng ngõ, sân vườn, nhà vệ sinh, nhà để xe.    </t>
  </si>
  <si>
    <t>Trường THCS Bình Chánh; Hạng mục: Dãy lớp học 08 phòng 02 tầng</t>
  </si>
  <si>
    <t xml:space="preserve">Trường THCS Bình Hiệp; Hạng mục: Dãy lớp học 06 phòng 02 tầng.    </t>
  </si>
  <si>
    <t>Nâng cấp, sửa chữa dãy phòng chức năng Trường Tiểu học Bình Hiệp.</t>
  </si>
  <si>
    <t>Nâng cấp, sửa chữa dãy 17 phòng học, sân vườn và nhà để xe Trường Tiểu học Bình Hòa.</t>
  </si>
  <si>
    <t>Nâng cấp, sửa chữa Trường Tiểu học số 1 Bình Nguyên (Cụm Nam Bình).</t>
  </si>
  <si>
    <t>Nâng cấp, sửa chữa 08 phòng học tầng, sân vườn và mái hiên Trường Tiểu học số 1 Bình Chánh.</t>
  </si>
  <si>
    <t>Nâng cấp, sửa chữa dãy 08 phòng học tầng Trường THCS Bình Tân.</t>
  </si>
  <si>
    <t>Nâng cấp, sửa chữa dãy 06 phòng học tầng và dãy phòng y tế, đội, bảo vệ Trường THCS Bình Khương.</t>
  </si>
  <si>
    <t>Nâng cấp, sửa chữa dãy 10 phòng học tầng và nhà xe học sinh Trường THCS Bình Long.</t>
  </si>
  <si>
    <t>Nâng cấp, sửa chữa tường rào, nhà vệ sinh và sân vườn Trường THCS Bình Thanh.</t>
  </si>
  <si>
    <t>Nâng cấp, sửa chữa dãy phòng hiệu bộ Nâng cấp, sửa chữa dãy phòng hiệu bộ trường THCS Bình Trị.</t>
  </si>
  <si>
    <t>Sửa chữa, nâng cấp 02 dãy phòng học và phòng hiệu bộ Trường THCS Bình Thuận.</t>
  </si>
  <si>
    <t>Nâng cấp, sửa chữa sân vườn, đường đi nội bộ và sơn lại phòng học, tường rào, cổng ngõ Trường Tiểu học Bình Long.</t>
  </si>
  <si>
    <t>Nâng cấp, sửa chữa 05 phòng phía Tây và nhà để xe cho học sinh Trường THCS Bình Châu.</t>
  </si>
  <si>
    <t>Sửa chữa, nâng cấp tường rào, cổng ngõ, sân vườn trường THCS Bình Nguyên.</t>
  </si>
  <si>
    <t>Nâng cấp tường rào, cổng ngõ Trường TH số 2 Bình Châu (Điểm Phú Quý).</t>
  </si>
  <si>
    <t>Cải tạo, nâng cấp phòng học, phòng chức năng và sân vườn Trường tiểu học số 1 Bình Minh (điểm Mỹ Long)</t>
  </si>
  <si>
    <t>Trường Mẫu giáo Bình An; Hạng mục: Sửa chữa, nâng cấp 02 phòng học và nhà vệ sinh.</t>
  </si>
  <si>
    <t>Trường THCS Bình Chương; hạng mục: Cải tạo, mở rộng nhà vệ sinh học sinh.</t>
  </si>
  <si>
    <t>Trường THCS Bình Hiệp; hạng mục: Cải tạo, mở rộng nhà vệ sinh giáo viên.</t>
  </si>
  <si>
    <t>Trường THCS Bình Hòa; hạng mục: Cải tạo, mở rộng nhà vệ sinh học sinh.</t>
  </si>
  <si>
    <t>Trường THCS Bình Trị; hạng mục: Cải tạo, mở rộng nhà vệ sinh học sinh.</t>
  </si>
  <si>
    <t>Trường THCS Bình Minh; hạng mục: Cải tạo, mở rộng nhà vệ sinh học sinh.</t>
  </si>
  <si>
    <t>Trường THCS Bình An; hạng mục: Cải tạo, mở rộng nhà vệ sinh học sinh.</t>
  </si>
  <si>
    <t>Trường TH số 1 Bình Trung; hạng mục: Cải tạo, mở rộng nhà vệ sinh học sinh.</t>
  </si>
  <si>
    <t>Trường Tiểu học Bình Tân; hạng mục: Cải tạo, mở rộng nhà vệ sinh học sinh.</t>
  </si>
  <si>
    <t>Trường tiểu học số 2 Bình Chương; hạng mục: Cải tạo, mở rộng nhà vệ sinh học sinh.</t>
  </si>
  <si>
    <t>Trường Tiểu học số 1 Bình Thạnh; hạng mục: Cải tạo, mở rộng nhà vệ sinh học sinh.</t>
  </si>
  <si>
    <t>Trường TH số 2 Bình Thạnh; hạng mục: Cải tạo, mở rộng nhà vệ sinh học sinh.</t>
  </si>
  <si>
    <t>Trường Tiểu học Bình Phước; hạng mục: Cải tạo, mở rộng nhà vệ sinh học sinh.</t>
  </si>
  <si>
    <t>Trường Tiểu học số 1 Bình Minh; hạng mục: Cải tạo, mở rộng nhà vệ sinh học sinh.</t>
  </si>
  <si>
    <t>Trường Tiểu học số 2 Bình Châu; hạng mục: Cải tạo, mở rộng nhà vệ sinh học sinh.</t>
  </si>
  <si>
    <t xml:space="preserve">Trường mẫu giáo Bình Hiệp, hạng mục: Cải tạo, mở rộng nhà hiệu bộ. </t>
  </si>
  <si>
    <t>Sửa chữa phòng chức năng, phòng hiệu bộ (04 phòng 02 tầng) và trang thiết bị Trường Mầm non xã Bình Mỹ</t>
  </si>
  <si>
    <t xml:space="preserve">Trường THCS Bình Hải; Hạng mục: Nâng cấp, sửa chữa nhà hiệu bộ. </t>
  </si>
  <si>
    <t>Trường THCS Bình Long; Hạng mục: Sửa chữa, cải tạo tường rào, cổng ngõ, lát gạch sân vườn</t>
  </si>
  <si>
    <t xml:space="preserve">Trường THCS Bình Thạnh; Hạng mục: Sửa chữa, cải tạo tường rào, cổng ngõ. </t>
  </si>
  <si>
    <t xml:space="preserve">Nâng cấp, sửa chữa 06 phòng học Trường TH số 1 Bình Thạnh (Cụm Trung An).    </t>
  </si>
  <si>
    <t xml:space="preserve">Nâng cấp, sửa chữa 12 phòng học Trường THCS Bình Trị.    </t>
  </si>
  <si>
    <t xml:space="preserve">Nâng cấp, sửa chữa 06 phòng học Trường TH&amp;THCS Bình Phước (Cụm Tiểu học).   </t>
  </si>
  <si>
    <t xml:space="preserve">Nâng cấp, sửa chữa 06 phòng học trường MN 24/3 (cơ sở 1).    </t>
  </si>
  <si>
    <t>cải tạo, nâng cấp tường rào, cổng ngõ, sân vườn và nhà vệ sinh giáo viên trường TH&amp;THCS xã Bình An</t>
  </si>
  <si>
    <t>Cải tạo, mở rộng, nâng cấp dãy 06 phòng học, tường rào, cổng ngõ và nhà vệ sinh trường TH Bình Mỹ (cụm An Phong)</t>
  </si>
  <si>
    <t xml:space="preserve"> Cải tạo, mở rộng, nâng cấp tường rào và nhà vệ sinh học sinh trường THCS Bình Châu </t>
  </si>
  <si>
    <t>Cải tạo, mở rộng nâng cấp nhà vệ sinh giáo viên Trường TH Bình Dương.</t>
  </si>
  <si>
    <t>Cải tạo, mở rộng, nâng cấp nhà vệ sinh học sinh Trường THCS Bình Thạnh.</t>
  </si>
  <si>
    <t>Cải tạo, nâng cấp tường rào trường THCS Bình Mỹ.</t>
  </si>
  <si>
    <t>Cải tạo mở rộng nhà bếp trường mẫu giáo Bình Chương (Cụm Ngọc Trì).</t>
  </si>
  <si>
    <t xml:space="preserve">Nâng cấp sửa chữa phòng học trường TH và THCS xã Bình Chương (Cụm Ngọc Trì) </t>
  </si>
  <si>
    <t>Cải tạo, mở rộng, nâng cấp nhà vệ sinh học sinh và nhà xe giáo viên Trường TH xã Bình Chánh (Điểm Gò Mèo).</t>
  </si>
  <si>
    <t>Nâng cấp, sửa chữa 02 phòng học Trường TH xã Bình Trị (cụm Lệ Thủy).</t>
  </si>
  <si>
    <t>Cải tạo, nâng cấp sân vườn Trường THCS Bình Thuận.</t>
  </si>
  <si>
    <t>Nâng cấp sửa chữa phần mái dãy 12 phòng học trường TH Bình Đông (Cụm Chính).</t>
  </si>
  <si>
    <t>Nâng cấp tường rào Trường TH số 2 Bình Thạnh (Điểm Vĩnh An).</t>
  </si>
  <si>
    <t>Nâng cấp, sửa chữa sân vườn Trường TH xã Bình Trung (Cụm Phú Lễ).</t>
  </si>
  <si>
    <t>Cải tạo nâng cấp tường rào trường mẫu giáo Bình Thanh Đông.</t>
  </si>
  <si>
    <t>Nâng cấp, sửa chữa dãy 03 phòng học Trường TH&amp;THCS Bình An (điểm trường Thọ An)</t>
  </si>
  <si>
    <t>Trường MN Bình Mỹ; hạng mục: sửa chữa toàn bộ phần mái và la phông nhà bếp</t>
  </si>
  <si>
    <t>Trường THCS Bình Nguyên; hạng mục: Sửa chữa, nâng cấp dãy phòng học phía nam (điểm Phước Bình)</t>
  </si>
  <si>
    <t>TH&amp;THCS Bình Khương; hạng mục: Sửa chữa mái, la phông, sơn tường và nâng cấp nền dãy hiệu bộ (điểm trường THCS)</t>
  </si>
  <si>
    <t>Trường THCS Bình Thuận; hạng mục: Sửa chữa, cải tạo, mở rộng nhà vệ sinh; sơn tường rào và dãy nhà hiệu bộ</t>
  </si>
  <si>
    <t>Trường Tiểu học số 2 Bình Nguyên (Cụm Phước Bình); hạng mục: Sửa chữa, cải tạo, nâng cấp tường rào và hành lang dãy 06 phòng học</t>
  </si>
  <si>
    <t>Trường THCS Bình Thanh, Hạng mục: Sân vườn, tường rào, đường đi nội bộ và sửa vách ngăn các phòng chức năng</t>
  </si>
  <si>
    <t>Trường TH&amp;THCS Bình An (cụm THCS); hạng mục: Sửa chữa dãy phòng làm việc</t>
  </si>
  <si>
    <t>Trường TH&amp;THCS Bình Hòa; hạng mục: Sửa chữa, cải tạo, nâng cấp tường rào (điểm trường THCS)</t>
  </si>
  <si>
    <t>Trường TH&amp;THCS Bình Chương; hạng mục: Sửa chữa, nâng cấp dãy phòng làm việc và phòng thư viện (điểm trường THCS)</t>
  </si>
  <si>
    <t xml:space="preserve">Trường MG Bình An (cụm Thọ An); hạng mục: Sửa chữa, cải tạo, mở rộng 01 phòng học </t>
  </si>
  <si>
    <t>Trường Mẫu giáo Bình Mỹ; hạng mục: Sửa chữa, cải tạo, nâng cấp nhà vệ sinh giáo viên và dãy 02 phòng học (điểm Thạch An)</t>
  </si>
  <si>
    <t>Trường Mầm non Sao Mai; hạng mục: Sửa chữa, cải tạo, mở rộng bếp ăn (điểm Phước Minh)</t>
  </si>
  <si>
    <t>Trường Mẫu giáo Bình Long; hạng mục: Sửa chữa, cải tạo, mở rộng 01 phòng học</t>
  </si>
  <si>
    <t>Trường THCS Bình Hiệp; hạng mục: Sửa chữa, cải tạo, nâng cấp nhà vệ sinh, sân vườn,  bồn hoa, trồng cây xanh và sửa phòng thư viện</t>
  </si>
  <si>
    <t>Trường TH&amp;THCS Bình Phước (điểm Phước Thọ), Hạng mục: Sửa chữa, cải tạo, nâng cấp dãy 04 phòng học</t>
  </si>
  <si>
    <t xml:space="preserve">Trường TH số 1 Bình Hải (Cụm Vạn Tường); hạng mục: Sửa chữa, cải tạo, nâng cấp 06 phòng học 02 tầng </t>
  </si>
  <si>
    <t>Trường Mẫu giáo Bình Minh; hạng mục: Sửa chữa, cải tạo nhà hiệu bộ</t>
  </si>
  <si>
    <t>Trường TH Bình  Đông, Hạng mục: Sửa chữa, cải tạo, nâng cấp trường rào, dãy 08 phòng học (điểm trường Sơn Trà) và dãy phòng chức năng, dãy 10 phòng học (điểm trường Tân Hy)</t>
  </si>
  <si>
    <t xml:space="preserve">Trường Tiểu học số 1 Bình Minh (điểm Lộc Thanh); hạng mục: Sửa chữa, cải tạo, nâng cấp dãy phòng học, tường rào, cổng ngõ, sân vườn </t>
  </si>
  <si>
    <t xml:space="preserve">Trường TH số 1 Thị trấn Châu Ổ, hạng mục: Sửa chữa, cải tạo, mở rộng dãy Hiệu bộ </t>
  </si>
  <si>
    <t>Trường Tiểu học Bình Trung (điểm Phú Lễ); hạng mục: Sửa chữa, cải tạo, nâng cấp dãy hiệu bộ</t>
  </si>
  <si>
    <t>Trường Mẫu giáo Bình Hiệp; hạng mục: Sửa chữa, cải tạo, mở rộng sân vườn và bếp ăn (điểm Liên Trì)</t>
  </si>
  <si>
    <t>Phòng GD&amp;ĐT</t>
  </si>
  <si>
    <t xml:space="preserve">     526/QĐ-PGD&amp;ĐT ngày  26/12/2018</t>
  </si>
  <si>
    <t xml:space="preserve">     501/QĐ-PGD&amp;ĐT ngày  17/12/2018</t>
  </si>
  <si>
    <t xml:space="preserve">     508/QĐ-PGD&amp;ĐT ngày  19/12/2018</t>
  </si>
  <si>
    <t xml:space="preserve">     528/QĐ-PGD&amp;ĐT ngày  27/12/2018</t>
  </si>
  <si>
    <t>471/QĐ-PGD&amp;ĐT ngày  05/12/2018</t>
  </si>
  <si>
    <t>559/QĐ-PGD&amp;ĐT ngày  28/12/2018</t>
  </si>
  <si>
    <t>519/QĐ-PGD&amp;ĐT ngày  25/12/2018</t>
  </si>
  <si>
    <t>520/QĐ-PGD&amp;ĐT ngày  25/12/2018</t>
  </si>
  <si>
    <t>510/QĐ-PGD&amp;ĐT ngày  19/12/2018</t>
  </si>
  <si>
    <t>525/QĐ-PGD&amp;ĐT ngày  26/12/2018</t>
  </si>
  <si>
    <t>524/QĐ-PGD&amp;ĐT ngày  26/12/2018</t>
  </si>
  <si>
    <t>530/QĐ-PGD&amp;ĐT ngày  27/12/2018</t>
  </si>
  <si>
    <t>480/QĐ-PGD&amp;ĐT ngày  07/12/2018</t>
  </si>
  <si>
    <t>472/QĐ-PGD&amp;ĐT ngày  05/12/2018</t>
  </si>
  <si>
    <t>529/QĐ-PGD&amp;ĐT ngày  27/12/2018</t>
  </si>
  <si>
    <t>560/QĐ-PGD&amp;ĐT ngày  28/12/2018</t>
  </si>
  <si>
    <t>507/QĐ-PGD&amp;ĐT ngày  19/12/2018</t>
  </si>
  <si>
    <t>503/QĐ-PGD&amp;ĐT ngày  17/12/2018</t>
  </si>
  <si>
    <t>509/QĐ-PGD&amp;ĐT ngày  19/12/2018</t>
  </si>
  <si>
    <t>473/QĐ-PGD&amp;ĐT ngày  05/12/2018</t>
  </si>
  <si>
    <t>521/QĐ-PGD&amp;ĐT ngày  25/12/2018</t>
  </si>
  <si>
    <t>481/QĐ-PGD&amp;ĐT ngày  07/12/2018</t>
  </si>
  <si>
    <t>483/QĐ-PGD&amp;ĐT ngày  07/12/2018</t>
  </si>
  <si>
    <t>482/QĐ-PGD&amp;ĐT ngày  07/12/2018</t>
  </si>
  <si>
    <t>562/QĐ-PGD&amp;ĐT ngày  28/12/2018</t>
  </si>
  <si>
    <t>đã QT</t>
  </si>
  <si>
    <t>435/QĐ-PGD&amp;ĐT ngày 30/12/2019</t>
  </si>
  <si>
    <t>438/QĐ-PGD&amp;ĐT ngày 30/12/2019</t>
  </si>
  <si>
    <t>451/QĐ-PGD&amp;ĐT ngày 30/12/2019</t>
  </si>
  <si>
    <t>452/QĐ-PGD&amp;ĐT ngày 30/12/2019</t>
  </si>
  <si>
    <t>455/QĐ-PGD&amp;ĐT ngày 30/12/2019</t>
  </si>
  <si>
    <t>456/QĐ-PGD&amp;ĐT ngày 30/12/2019</t>
  </si>
  <si>
    <t>436/QĐ-PGD&amp;ĐT ngày 30/12/2019</t>
  </si>
  <si>
    <t>434/QĐ-PGD&amp;ĐT ngày 30/12/2019</t>
  </si>
  <si>
    <t>454/QĐ-PGD&amp;ĐT ngày 30/12/2019</t>
  </si>
  <si>
    <t>442/QĐ-PGD&amp;ĐT ngày 30/12/2019</t>
  </si>
  <si>
    <t>400/QĐ-PGD&amp;ĐT ngày 30/12/2019</t>
  </si>
  <si>
    <t>441/QĐ-PGD&amp;ĐT ngày 30/12/2019</t>
  </si>
  <si>
    <t>453/QĐ-PGD&amp;ĐT ngày 30/12/2019</t>
  </si>
  <si>
    <t>449/QĐ-PGD&amp;ĐT ngày 30/12/2019</t>
  </si>
  <si>
    <t>450/QĐ-PGD&amp;ĐT ngày 30/12/2019</t>
  </si>
  <si>
    <t>427/QĐ-PGD&amp;ĐT ngày 30/12/2019</t>
  </si>
  <si>
    <t>537/QĐ-PGD&amp;ĐT ngày 30/12/2019</t>
  </si>
  <si>
    <t>428/QĐ-PGD&amp;ĐT ngày 30/12/2019</t>
  </si>
  <si>
    <t>446/QĐ-PGD&amp;ĐT ngày 30/12/2019</t>
  </si>
  <si>
    <t>439/QĐ-PGD&amp;ĐT ngày 30/12/2019</t>
  </si>
  <si>
    <t>433/QĐ-PGD&amp;ĐT ngày 30/12/2019</t>
  </si>
  <si>
    <t>431/QĐ-PGD&amp;ĐT ngày 30/12/2019</t>
  </si>
  <si>
    <t>432/QĐ-PGD&amp;ĐT ngày 30/12/2019</t>
  </si>
  <si>
    <t>443/QĐ-PGD&amp;ĐT ngày 30/12/2019</t>
  </si>
  <si>
    <t>448/QĐ-PGD&amp;ĐT ngày 30/12/2019</t>
  </si>
  <si>
    <t>445/QĐ-PGD&amp;ĐT ngày 30/12/2019</t>
  </si>
  <si>
    <t>430/QĐ-PGD&amp;ĐT ngày 30/12/2019</t>
  </si>
  <si>
    <t>447/QĐ-PGD&amp;ĐT ngày 30/12/2019</t>
  </si>
  <si>
    <t>161/QĐ-PGD&amp;ĐT ngày 20/8/2021</t>
  </si>
  <si>
    <t>187/QĐ-PGD&amp;ĐT ngày 15/9/2020</t>
  </si>
  <si>
    <t>188/QĐ-PGD&amp;ĐT ngày 15/9/2020</t>
  </si>
  <si>
    <t>190/QĐ-PGD&amp;ĐT ngày 17/9/2020</t>
  </si>
  <si>
    <t>191/QĐ-PGD&amp;ĐT ngày 17/9/2020</t>
  </si>
  <si>
    <t>192/QĐ-PGD&amp;ĐT ngày 17/9/2020</t>
  </si>
  <si>
    <t>189/QĐ-PGD&amp;ĐT ngày 17/9/2020</t>
  </si>
  <si>
    <t>194/QĐ-PGD&amp;ĐT ngày 17/9/2020</t>
  </si>
  <si>
    <t>195/QĐ-PGD&amp;ĐT ngày 21/9/2020</t>
  </si>
  <si>
    <t>193/QĐ-PGD&amp;ĐT ngày 17/9/2020</t>
  </si>
  <si>
    <t>198/QĐ-PGD&amp;ĐT ngày 21/9/2020</t>
  </si>
  <si>
    <t>196/QĐ-PGD&amp;ĐT ngày 21/9/2020</t>
  </si>
  <si>
    <t>197/QĐ-PGD&amp;ĐT ngày 21/9/2020</t>
  </si>
  <si>
    <t>208/QĐ-PGD&amp;ĐT ngày 28/12/2020</t>
  </si>
  <si>
    <t>162/QĐ-PGD&amp;ĐT ngày 20/8/2021</t>
  </si>
  <si>
    <t>163/QĐ-PGD&amp;ĐT ngày 20/8/2021</t>
  </si>
  <si>
    <t>502/QĐ-PGD&amp;ĐT 
ngày 23/12/2018</t>
  </si>
  <si>
    <t>518/QĐ-PGD&amp;ĐT ngày  25/12/2018</t>
  </si>
  <si>
    <t>504/QĐ-PGD&amp;ĐT ngày  17/12/2018</t>
  </si>
  <si>
    <t>558/QĐ-PGD&amp;ĐT ngày  19/12/2018</t>
  </si>
  <si>
    <t>384/QĐ-UBND ngày 25/3/2022</t>
  </si>
  <si>
    <t>3057a/QĐ-UBND ngày 27/12/2018</t>
  </si>
  <si>
    <t>4783/QĐ-UBND ngày 31/12/2021</t>
  </si>
  <si>
    <t>3624a/QĐ-UBND ngày 23/12/2019</t>
  </si>
  <si>
    <t>3620a/QĐ-UBND ngày 22/12/2019</t>
  </si>
  <si>
    <t>384/QĐ-UBND ngày 28/4/2022</t>
  </si>
  <si>
    <t>2900b/QĐ-UBND ngày 12/12/2018</t>
  </si>
  <si>
    <t>4782/QĐ-UBND ngày 31/12/2021</t>
  </si>
  <si>
    <t>Đã có TB nghiệm thu của Phòng KTHT, đang làm hồ sơ gởi Phòng TCKH quyết toán</t>
  </si>
  <si>
    <t>03/7/2018-15/8/2018</t>
  </si>
  <si>
    <t>10/07/2018-29/8/2018</t>
  </si>
  <si>
    <t>03/07/2018-17/8/2018</t>
  </si>
  <si>
    <t>10/7/2018-04/9/2018</t>
  </si>
  <si>
    <t xml:space="preserve">03/7/2018-15/8/2018 </t>
  </si>
  <si>
    <t>04/7/2018 - 22/07/2018</t>
  </si>
  <si>
    <t>02/7/2018-14/8/2018</t>
  </si>
  <si>
    <t>12/7/2018-27/8/2018</t>
  </si>
  <si>
    <t>19/7/2018-25/8/2018</t>
  </si>
  <si>
    <t>26/07/2018-01/9/2018</t>
  </si>
  <si>
    <t>26/7/2018-01/9/2018</t>
  </si>
  <si>
    <t>27/07/2018-28/8/2018</t>
  </si>
  <si>
    <t>05/07/2018-23/8/2018</t>
  </si>
  <si>
    <t>12/7/2018-18/8/2018</t>
  </si>
  <si>
    <t>14/7/2018-24/8/2018</t>
  </si>
  <si>
    <t>02/7/2018-07/9/2018</t>
  </si>
  <si>
    <t>16/7/2018-14/9/2018</t>
  </si>
  <si>
    <t>Cải tạo, nâng cấp đường đi nội bộ, sân vườn Trường THCS Bình Phước.</t>
  </si>
  <si>
    <t>29/6/2018-05/8/2018</t>
  </si>
  <si>
    <t>19/7/2018-18/9/2018</t>
  </si>
  <si>
    <t>04/7/2018-22/8/2018</t>
  </si>
  <si>
    <t>10/7/2018-19/8/2018</t>
  </si>
  <si>
    <t>05/7/2018-23/8/2018</t>
  </si>
  <si>
    <t>29/6/2018-28/8/2018</t>
  </si>
  <si>
    <t>24/11/2018-20/12/2018</t>
  </si>
  <si>
    <t>30/7/2019-04/09/2019</t>
  </si>
  <si>
    <t>13/8/2019-01/10/2019</t>
  </si>
  <si>
    <t>22/7/2019-03/9/2019</t>
  </si>
  <si>
    <t>19/7/2019-29/8/2019</t>
  </si>
  <si>
    <t>06/7/2019-28/8/2019</t>
  </si>
  <si>
    <t>07/8/2019-06/10/2019</t>
  </si>
  <si>
    <t>10/9/2019-08/11/2019</t>
  </si>
  <si>
    <t>11/11/2019-14/12/2019</t>
  </si>
  <si>
    <t>18/9/2019-15/11/2019</t>
  </si>
  <si>
    <t>14/9/2019-13/11/2019</t>
  </si>
  <si>
    <t>04/11/2019-16/12/2019</t>
  </si>
  <si>
    <t>07/8/2019-19/9/2019</t>
  </si>
  <si>
    <t>19/07/2019-09/10/2019</t>
  </si>
  <si>
    <t>05/7/2019-01/10/2019</t>
  </si>
  <si>
    <t>19/7/2019-09/10/2019</t>
  </si>
  <si>
    <t>12/7/2019-10/10/2019</t>
  </si>
  <si>
    <t>02/8/2019-31/10/2019</t>
  </si>
  <si>
    <t>13/9/2019-15/11/2019</t>
  </si>
  <si>
    <t>13/8/2019-01/11/2019</t>
  </si>
  <si>
    <t>13/9/2019-02/12/2019</t>
  </si>
  <si>
    <t>10/5/2021-29/6/2021</t>
  </si>
  <si>
    <t>Tháo dở nền gạch xi măng 200*200 Thay thành gạch ceramic 500*500; vệ sinh và sơn lại toàn bộ nhà; tháo dở và thay mới cửa đi bằng sắt thay thành cửa đi bằng sắt hộp và thay mới hệ thống điện</t>
  </si>
  <si>
    <t>14/5/2021-10/7/2021</t>
  </si>
  <si>
    <t>10/5/2021-10/6/2021</t>
  </si>
  <si>
    <t>Trường MG Bình Hiệp; hạng mục: CT, NC nhà xe giáo viên và mái hiên 04 phòng học (điểm trường Liên Trì)</t>
  </si>
  <si>
    <t>01/8/2020-28/8/2020</t>
  </si>
  <si>
    <t xml:space="preserve">30/7/2020-23/9/2020 </t>
  </si>
  <si>
    <t xml:space="preserve">01/8/2020-30/8/2020 </t>
  </si>
  <si>
    <t xml:space="preserve">30/7/2020-21/9/2020 </t>
  </si>
  <si>
    <t xml:space="preserve">16/5/2020-08/8/2020                                                                                                                                                      </t>
  </si>
  <si>
    <t>16/5/2020-08/8/2020</t>
  </si>
  <si>
    <t>công trình: nâng cấp, sửa chữa tường rào trường TH&amp;THCS Bình Hòa</t>
  </si>
  <si>
    <t xml:space="preserve">05/8/2020-28/10/2020 </t>
  </si>
  <si>
    <t xml:space="preserve">18/8/2020-22/10/2020 </t>
  </si>
  <si>
    <t xml:space="preserve">05/8/2020-23/10/2020 </t>
  </si>
  <si>
    <t xml:space="preserve">31/7/2020 đ25/10/2020 </t>
  </si>
  <si>
    <t>01/6/2020-03/9/2020</t>
  </si>
  <si>
    <t>15/5/2020-10/8/2020</t>
  </si>
  <si>
    <t>15/5/2020-28/7/2020</t>
  </si>
  <si>
    <t>91/QĐ-PGD&amp;ĐT
20/12/2019</t>
  </si>
  <si>
    <t>30/7/2020-04/9/2020</t>
  </si>
  <si>
    <t>88/QĐ-PGD&amp;ĐT
20/12/2019</t>
  </si>
  <si>
    <t>85/QĐ-PGD&amp;ĐT
20/12/2019</t>
  </si>
  <si>
    <t>94/QĐ-PGD&amp;ĐT
20/12/2019</t>
  </si>
  <si>
    <t>15/5/2020-25/6/2020</t>
  </si>
  <si>
    <t>03/8/2020-08/9/2020</t>
  </si>
  <si>
    <t>96/QĐ-PGD&amp;ĐT
20/12/2019</t>
  </si>
  <si>
    <t>93/QĐ-PGD&amp;ĐT
20/12/2019</t>
  </si>
  <si>
    <t>90/QĐ-PGD&amp;ĐT
20/12/2019</t>
  </si>
  <si>
    <t>29/7/2020-11/9/2020</t>
  </si>
  <si>
    <t>95/QĐ-PGD&amp;ĐT
20/12/2019</t>
  </si>
  <si>
    <t>30/5/2020-25/8/2020</t>
  </si>
  <si>
    <t>204/QĐ-PGD&amp;ĐT
27/11/2020</t>
  </si>
  <si>
    <t>03/12/2020-25/12/2020</t>
  </si>
  <si>
    <t>92/QĐ-PGD&amp;ĐT
20/12/2019</t>
  </si>
  <si>
    <t>97/QĐ-PGD&amp;ĐT
27/04/2020</t>
  </si>
  <si>
    <t>103/QĐ-PGD&amp;ĐT
27/04/2020</t>
  </si>
  <si>
    <t>102/QĐ-PGD&amp;ĐT
27/04/2020</t>
  </si>
  <si>
    <t>126/QĐ-PGD&amp;ĐT
07/7/2020</t>
  </si>
  <si>
    <t>125/QĐ-PGD&amp;ĐT
07/7/2020</t>
  </si>
  <si>
    <t>139/QĐ-PGD&amp;ĐT
08/7/2020</t>
  </si>
  <si>
    <t>136/QĐ-PGD&amp;ĐT
08/7/2020</t>
  </si>
  <si>
    <t>135/QĐ-PGD&amp;ĐT
08/7/2020</t>
  </si>
  <si>
    <t>134/QĐ-PGD&amp;ĐT
08/7/2020</t>
  </si>
  <si>
    <t>133/QĐ-PGD&amp;ĐT
08/7/2020</t>
  </si>
  <si>
    <t>Cải tạo, nâng cấp tường rào, cổng ngõ, sân vườn và nhà vệ sinh giáo viên trường TH&amp;THCS xã Bình Khương điểm trường cấp THCS</t>
  </si>
  <si>
    <t>214/QĐ-PGD&amp;ĐT
31/12/2020</t>
  </si>
  <si>
    <t>215/QĐ-PGD&amp;ĐT
31/12/2020</t>
  </si>
  <si>
    <t>216/QĐ-PGD&amp;ĐT
31/12/2020</t>
  </si>
  <si>
    <t>10/5/2021-23/6/2021</t>
  </si>
  <si>
    <t>217/QĐ-PGD&amp;ĐT
31/12/2020</t>
  </si>
  <si>
    <t>73/QĐ-PGD&amp;ĐT
29/01/2021</t>
  </si>
  <si>
    <t>19/6/2021-15/09/2021</t>
  </si>
  <si>
    <t>79/QĐ-PGD&amp;ĐT
29/01/2021</t>
  </si>
  <si>
    <t>18/6/2021-15/09/2021</t>
  </si>
  <si>
    <t>78/QĐ-PGD&amp;ĐT
29/01/2021</t>
  </si>
  <si>
    <t>18/6/2021-25/11/2021</t>
  </si>
  <si>
    <t>72/QĐ-PGD&amp;ĐT
29/01/2021</t>
  </si>
  <si>
    <t>16/6/2021-02/8/2021</t>
  </si>
  <si>
    <t>75/QĐ-PGD&amp;ĐT
29/01/2021</t>
  </si>
  <si>
    <t>76/QĐ-PGD&amp;ĐT
29/01/2021</t>
  </si>
  <si>
    <t>77/QĐ-PGD&amp;ĐT
29/01/2021</t>
  </si>
  <si>
    <t>16/6/2021-10/08/2021</t>
  </si>
  <si>
    <t>74/QĐ-PGD&amp;ĐT
29/01/2021</t>
  </si>
  <si>
    <t>28/6/2021-30/07/2021</t>
  </si>
  <si>
    <t>75a/QĐ-PGD&amp;ĐT
29/01/2021</t>
  </si>
  <si>
    <t>14/6/2021-16/11/2021</t>
  </si>
  <si>
    <t>01/7/2021-24/09/2021</t>
  </si>
  <si>
    <t>71/QĐ-PGD&amp;ĐT
29/01/2021</t>
  </si>
  <si>
    <t>15/6/2021-09/9/2021</t>
  </si>
  <si>
    <t>71a/QĐ-PGD&amp;ĐT
29/01/2021</t>
  </si>
  <si>
    <t>30/6/2021-28/11/2021</t>
  </si>
  <si>
    <t>730a/QĐ-UBND 
03/02/2021</t>
  </si>
  <si>
    <t xml:space="preserve">14/6/2021-9/09/2021 </t>
  </si>
  <si>
    <t>127/QĐ-PGD&amp;ĐT
20/07/2021</t>
  </si>
  <si>
    <t>128/QĐ-PGD&amp;ĐT
20/07/2021</t>
  </si>
  <si>
    <t xml:space="preserve">Trường TH&amp;THCS Bình An (cụm Thọ An); hạng mục: Sửa chữa, cải tạo, mở rộng 04 phòng học </t>
  </si>
  <si>
    <t>132/QĐ-PGD&amp;ĐT
30/07/2021</t>
  </si>
  <si>
    <t>131/QĐ-PGD&amp;ĐT
20/07/2021</t>
  </si>
  <si>
    <t>133/QĐ-PGD&amp;ĐT
30/07/2021</t>
  </si>
  <si>
    <t>129/QĐ-PGD&amp;ĐT
20/07/2021</t>
  </si>
  <si>
    <t>226a/QĐ-PGDĐT
27/6/2019</t>
  </si>
  <si>
    <t>573/QĐ-PGDĐT
26/12/2018</t>
  </si>
  <si>
    <t>576/QĐ-PGDĐT
26/12/2018</t>
  </si>
  <si>
    <t>563/QĐ-PGDĐT
26/12/2018</t>
  </si>
  <si>
    <t>575/QĐ-PGDĐT
26/12/2018</t>
  </si>
  <si>
    <t>567/QĐ-PGDĐT
26/12/2018</t>
  </si>
  <si>
    <t>568/QĐ-PGDĐT
26/12/2018</t>
  </si>
  <si>
    <t>565/QĐ-PGDĐT
26/12/2018</t>
  </si>
  <si>
    <t>569/QĐ-PGDĐT
26/12/2018</t>
  </si>
  <si>
    <t>566/QĐ-PGDĐT
26/12/2018</t>
  </si>
  <si>
    <t>564/QĐ-PGDĐT
26/12/2018</t>
  </si>
  <si>
    <t>571/QĐ-PGDĐT
26/12/2018</t>
  </si>
  <si>
    <t>572/QĐ-PGDĐT
26/12/2018</t>
  </si>
  <si>
    <t>574/QĐ-PGDĐT
26/12/2018</t>
  </si>
  <si>
    <t>570/QĐ-PGDĐT
26/12/2018</t>
  </si>
  <si>
    <t xml:space="preserve">2900c/QĐ-UBND 
 12/12/2018 </t>
  </si>
  <si>
    <t xml:space="preserve">25/3/2019-25/10/2019 </t>
  </si>
  <si>
    <t xml:space="preserve">07/3/2019-29/10/2019 </t>
  </si>
  <si>
    <t>2900e/QĐ-UBND 
12/12/2018</t>
  </si>
  <si>
    <t xml:space="preserve">08/3/2019-08/6/2019 </t>
  </si>
  <si>
    <t xml:space="preserve">282/QĐ-PGD&amp;ĐT 
25/06/2018                       </t>
  </si>
  <si>
    <t xml:space="preserve">285/QĐ-PGD&amp;ĐT
25/06/2018                        </t>
  </si>
  <si>
    <t xml:space="preserve">281/QĐ-PGD&amp;ĐT
25/06/2018                        </t>
  </si>
  <si>
    <t xml:space="preserve">278/QĐ-PGD&amp;ĐT
25/06/2018                        </t>
  </si>
  <si>
    <t xml:space="preserve">270/QĐ-PGD&amp;ĐT
25/06/2018                        </t>
  </si>
  <si>
    <t xml:space="preserve">283/QĐ-PGD&amp;ĐT
25/06/2018                        </t>
  </si>
  <si>
    <t xml:space="preserve">268/QĐ-PGD&amp;ĐT
25/06/2018                       </t>
  </si>
  <si>
    <t xml:space="preserve">257/QĐ-PGD&amp;ĐT 
25/06/2018                       </t>
  </si>
  <si>
    <t xml:space="preserve">272/QĐ-PGD&amp;ĐT
25/06/2018                        </t>
  </si>
  <si>
    <t xml:space="preserve">277/QĐ-PGD&amp;ĐT
25/06/2018                        </t>
  </si>
  <si>
    <t xml:space="preserve">261/QĐ-PGD&amp;ĐT
25/06/2018                        </t>
  </si>
  <si>
    <t xml:space="preserve">262/QĐ-PGD&amp;ĐT
25/06/2018                        </t>
  </si>
  <si>
    <t xml:space="preserve">266/QĐ-PGD&amp;ĐT 
25/06/2018                       </t>
  </si>
  <si>
    <t xml:space="preserve">280/QĐ-PGD&amp;ĐT
25/06/2018                        </t>
  </si>
  <si>
    <t xml:space="preserve">279/QĐ-PGD&amp;ĐT
25/06/2018                        </t>
  </si>
  <si>
    <t xml:space="preserve">259/QĐ-PGD&amp;ĐT
25/06/2018        </t>
  </si>
  <si>
    <t xml:space="preserve">271/QĐ-PGD&amp;ĐT
25/06/2018        </t>
  </si>
  <si>
    <t xml:space="preserve">274/QĐ-PGD&amp;ĐT
25/06/2018        </t>
  </si>
  <si>
    <t xml:space="preserve">276/QĐ-PGD&amp;ĐT
25/06/2018        </t>
  </si>
  <si>
    <t xml:space="preserve">258/QĐ-PGD&amp;ĐT
25/06/2018        </t>
  </si>
  <si>
    <t xml:space="preserve">269/QĐ-PGD&amp;ĐT
25/06/2018        </t>
  </si>
  <si>
    <t xml:space="preserve">284/QĐ-PGD&amp;ĐT
25/06/2018        </t>
  </si>
  <si>
    <t xml:space="preserve">267/QĐ-PGD&amp;ĐT
25/06/2018        </t>
  </si>
  <si>
    <t xml:space="preserve">273/QĐ-PGD&amp;ĐT
25/06/2018        </t>
  </si>
  <si>
    <t xml:space="preserve">260/QĐ-PGD&amp;ĐT
25/06/2018        </t>
  </si>
  <si>
    <t xml:space="preserve">264/QĐ-PGD&amp;ĐT
25/06/2018        </t>
  </si>
  <si>
    <t xml:space="preserve">275/QĐ-PGD&amp;ĐT
25/06/2018        </t>
  </si>
  <si>
    <t xml:space="preserve">265/QĐ-PGD&amp;ĐT
25/06/2018        </t>
  </si>
  <si>
    <t xml:space="preserve">263/QĐ-PGD&amp;ĐT
25/06/2018        </t>
  </si>
  <si>
    <t>650b/Tr-PGD&amp;ĐT
27/06/2019</t>
  </si>
  <si>
    <t xml:space="preserve">2900d/QĐ-UBND 
 12/12/2018 </t>
  </si>
  <si>
    <t>12/7/2019-26/8/2019</t>
  </si>
  <si>
    <t>01/6/2020- 03/9/2020</t>
  </si>
  <si>
    <t xml:space="preserve">1594a/QĐ-UBND  27/6/2019 </t>
  </si>
  <si>
    <t>180a/QĐ-PGDĐT 
22/05/2019</t>
  </si>
  <si>
    <t>179a/QĐ-PGDĐT
22/05/2019</t>
  </si>
  <si>
    <t>178a/QĐ-PGDĐT
22/05/2019</t>
  </si>
  <si>
    <t>177a/QĐ-PGDĐT
22/05/2019</t>
  </si>
  <si>
    <t>176a/QĐ-PGDĐT
24/05/2019</t>
  </si>
  <si>
    <t>175a/QĐ-PGDĐT
22/05/2019</t>
  </si>
  <si>
    <t>174a/QĐ-PGDĐT
22/05/2019</t>
  </si>
  <si>
    <t>173a/QĐ-PGDĐT
22/05/2019</t>
  </si>
  <si>
    <t>172a/QĐ-PGDĐT
22/05/2019</t>
  </si>
  <si>
    <t>171a/QĐ-PGDĐT
22/05/2019</t>
  </si>
  <si>
    <t>170a/QĐ-PGDĐT
22/05/2019</t>
  </si>
  <si>
    <t>167a/QĐ-PGDĐT
22/05/2019</t>
  </si>
  <si>
    <t>168a/QĐ-PGDĐT
22/05/2019</t>
  </si>
  <si>
    <t>169a/QĐ-PGDĐT
22/05/2019</t>
  </si>
  <si>
    <t xml:space="preserve">1603a/QĐ-UBND ngày 28/6/2019 </t>
  </si>
  <si>
    <t>05/10/2019-27/11/2019</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</si>
</sst>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_);_(* \(#,##0.0\);_(* &quot;-&quot;??_);_(@_)"/>
    <numFmt numFmtId="174" formatCode="_(* #,##0_);_(* \(#,##0\);_(* &quot;-&quot;??_);_(@_)"/>
    <numFmt numFmtId="175" formatCode="_(* #,##0.000_);_(* \(#,##0.000\);_(* &quot;-&quot;??_);_(@_)"/>
    <numFmt numFmtId="176" formatCode="_(* #,##0.0000_);_(* \(#,##0.0000\);_(* &quot;-&quot;??_);_(@_)"/>
    <numFmt numFmtId="177" formatCode="_(* #,##0.0_);_(* \(#,##0.0\);_(* &quot;-&quot;?_);_(@_)"/>
    <numFmt numFmtId="178" formatCode="[$-409]dddd\,\ mmmm\ dd\,\ yyyy"/>
    <numFmt numFmtId="179" formatCode="_-&quot;$&quot;* #,##0_-;\-&quot;$&quot;* #,##0_-;_-&quot;$&quot;* &quot;-&quot;_-;_-@_-"/>
    <numFmt numFmtId="180" formatCode="_-* #,##0_-;\-* #,##0_-;_-* &quot;-&quot;_-;_-@_-"/>
    <numFmt numFmtId="181" formatCode="_-&quot;$&quot;* #,##0.00_-;\-&quot;$&quot;* #,##0.00_-;_-&quot;$&quot;* &quot;-&quot;??_-;_-@_-"/>
    <numFmt numFmtId="182" formatCode="0.000%"/>
    <numFmt numFmtId="183" formatCode="#,##0&quot;$&quot;_);[Red]\(#,##0&quot;$&quot;\)"/>
    <numFmt numFmtId="184" formatCode="#,##0\ &quot;DM&quot;;\-#,##0\ &quot;DM&quot;"/>
    <numFmt numFmtId="185" formatCode="00.000"/>
    <numFmt numFmtId="186" formatCode="&quot;￥&quot;#,##0;&quot;￥&quot;\-#,##0"/>
    <numFmt numFmtId="187" formatCode="_-* #,##0\ _F_-;\-* #,##0\ _F_-;_-* &quot;-&quot;\ _F_-;_-@_-"/>
    <numFmt numFmtId="188" formatCode="\$#,##0\ ;\(\$#,##0\)"/>
    <numFmt numFmtId="189" formatCode="&quot;\&quot;#,##0;[Red]&quot;\&quot;&quot;\&quot;\-#,##0"/>
    <numFmt numFmtId="190" formatCode="&quot;\&quot;#,##0.00;[Red]&quot;\&quot;&quot;\&quot;&quot;\&quot;&quot;\&quot;&quot;\&quot;&quot;\&quot;\-#,##0.00"/>
    <numFmt numFmtId="191" formatCode="&quot;VND&quot;#,##0_);[Red]\(&quot;VND&quot;#,##0\)"/>
    <numFmt numFmtId="192" formatCode="_-* #,##0.00_-;\-* #,##0.00_-;_-* &quot;-&quot;??_-;_-@_-"/>
    <numFmt numFmtId="193" formatCode="_ * #,##0_ ;_ * \-#,##0_ ;_ * &quot;-&quot;_ ;_ @_ "/>
    <numFmt numFmtId="194" formatCode="0.0"/>
    <numFmt numFmtId="195" formatCode="_-* #,##0\ _₫_-;\-* #,##0\ _₫_-;_-* &quot;-&quot;??\ _₫_-;_-@_-"/>
    <numFmt numFmtId="196" formatCode="&quot;Yes&quot;;&quot;Yes&quot;;&quot;No&quot;"/>
    <numFmt numFmtId="197" formatCode="&quot;True&quot;;&quot;True&quot;;&quot;False&quot;"/>
    <numFmt numFmtId="198" formatCode="&quot;On&quot;;&quot;On&quot;;&quot;Off&quot;"/>
    <numFmt numFmtId="199" formatCode="[$€-2]\ #,##0.00_);[Red]\([$€-2]\ #,##0.00\)"/>
    <numFmt numFmtId="200" formatCode="[$-42A]dd\ mmmm\ yyyy"/>
    <numFmt numFmtId="201" formatCode="[$-42A]h:mm:ss\ AM/PM"/>
    <numFmt numFmtId="202" formatCode="0,\ &quot;000&quot;"/>
  </numFmts>
  <fonts count="62">
    <font>
      <sz val="10"/>
      <name val="Arial"/>
      <family val="0"/>
    </font>
    <font>
      <sz val="12"/>
      <name val="Times New Roman"/>
      <family val="1"/>
    </font>
    <font>
      <b/>
      <sz val="12"/>
      <name val="Times New Roman"/>
      <family val="1"/>
    </font>
    <font>
      <sz val="8"/>
      <name val="Arial"/>
      <family val="2"/>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name val="??"/>
      <family val="3"/>
    </font>
    <font>
      <sz val="10"/>
      <name val="???"/>
      <family val="3"/>
    </font>
    <font>
      <sz val="14"/>
      <name val="VnTime"/>
      <family val="1"/>
    </font>
    <font>
      <b/>
      <u val="single"/>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font>
    <font>
      <sz val="12"/>
      <name val="VNI-Times"/>
      <family val="0"/>
    </font>
    <font>
      <sz val="11"/>
      <name val="VNtimes New Roman"/>
      <family val="2"/>
    </font>
    <font>
      <b/>
      <sz val="12"/>
      <name val="Arial"/>
      <family val="2"/>
    </font>
    <font>
      <b/>
      <sz val="18"/>
      <name val="Arial"/>
      <family val="2"/>
    </font>
    <font>
      <sz val="10"/>
      <name val="MS Sans Serif"/>
      <family val="2"/>
    </font>
    <font>
      <sz val="10"/>
      <name val="VNbook-Antiqua"/>
      <family val="2"/>
    </font>
    <font>
      <sz val="12"/>
      <name val="Arial"/>
      <family val="2"/>
    </font>
    <font>
      <sz val="10"/>
      <name val="VNtimes New Roman"/>
      <family val="2"/>
    </font>
    <font>
      <u val="single"/>
      <sz val="12"/>
      <color indexed="12"/>
      <name val=".VnTime"/>
      <family val="2"/>
    </font>
    <font>
      <sz val="13"/>
      <name val=".VnTime"/>
      <family val="2"/>
    </font>
    <font>
      <b/>
      <sz val="12"/>
      <name val=".VnTime"/>
      <family val="2"/>
    </font>
    <font>
      <b/>
      <sz val="10"/>
      <name val=".VnTime"/>
      <family val="2"/>
    </font>
    <font>
      <sz val="10"/>
      <name val=".VnTime"/>
      <family val="2"/>
    </font>
    <font>
      <sz val="9"/>
      <name val=".VnTime"/>
      <family val="2"/>
    </font>
    <font>
      <sz val="10"/>
      <name val=" "/>
      <family val="1"/>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b/>
      <sz val="11"/>
      <name val="Times New Roman"/>
      <family val="1"/>
    </font>
    <font>
      <sz val="10"/>
      <name val="Times New Roman"/>
      <family val="1"/>
    </font>
    <font>
      <sz val="13"/>
      <name val="Times New Roman"/>
      <family val="1"/>
    </font>
    <font>
      <b/>
      <sz val="14"/>
      <name val="Times New Roman"/>
      <family val="1"/>
    </font>
    <font>
      <sz val="14"/>
      <name val="Times New Roman"/>
      <family val="1"/>
    </font>
    <font>
      <b/>
      <i/>
      <sz val="14"/>
      <name val="Times New Roman"/>
      <family val="1"/>
    </font>
    <font>
      <b/>
      <sz val="14"/>
      <color indexed="10"/>
      <name val="Times New Roman"/>
      <family val="1"/>
    </font>
    <font>
      <sz val="12"/>
      <color indexed="10"/>
      <name val="Times New Roman"/>
      <family val="1"/>
    </font>
    <font>
      <i/>
      <sz val="14"/>
      <name val="Times New Roman"/>
      <family val="1"/>
    </font>
  </fonts>
  <fills count="2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125">
        <fgColor indexed="35"/>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22" fillId="0" borderId="0" applyFont="0" applyFill="0" applyBorder="0" applyAlignment="0" applyProtection="0"/>
    <xf numFmtId="189" fontId="0"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0" fontId="0" fillId="0" borderId="0" applyFont="0" applyFill="0" applyBorder="0" applyAlignment="0" applyProtection="0"/>
    <xf numFmtId="0" fontId="23" fillId="0" borderId="0">
      <alignment/>
      <protection/>
    </xf>
    <xf numFmtId="1" fontId="24" fillId="0" borderId="1" applyBorder="0" applyAlignment="0">
      <protection/>
    </xf>
    <xf numFmtId="0" fontId="25" fillId="2" borderId="0">
      <alignment/>
      <protection/>
    </xf>
    <xf numFmtId="0" fontId="26" fillId="2" borderId="0">
      <alignment/>
      <protection/>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8" fillId="2" borderId="0">
      <alignment/>
      <protection/>
    </xf>
    <xf numFmtId="0" fontId="29" fillId="0" borderId="0">
      <alignment wrapText="1"/>
      <protection/>
    </xf>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7" fillId="4" borderId="0" applyNumberFormat="0" applyBorder="0" applyAlignment="0" applyProtection="0"/>
    <xf numFmtId="0" fontId="30" fillId="0" borderId="0">
      <alignment/>
      <protection/>
    </xf>
    <xf numFmtId="0" fontId="30" fillId="0" borderId="0">
      <alignment/>
      <protection/>
    </xf>
    <xf numFmtId="0" fontId="8" fillId="2" borderId="2" applyNumberFormat="0" applyAlignment="0" applyProtection="0"/>
    <xf numFmtId="0" fontId="9"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8" fontId="0" fillId="0" borderId="0" applyFont="0" applyFill="0" applyBorder="0" applyAlignment="0" applyProtection="0"/>
    <xf numFmtId="0" fontId="0" fillId="0" borderId="0" applyFont="0" applyFill="0" applyBorder="0" applyAlignment="0" applyProtection="0"/>
    <xf numFmtId="0" fontId="32" fillId="0" borderId="0">
      <alignment vertical="top" wrapText="1"/>
      <protection/>
    </xf>
    <xf numFmtId="0" fontId="10" fillId="0" borderId="0" applyNumberFormat="0" applyFill="0" applyBorder="0" applyAlignment="0" applyProtection="0"/>
    <xf numFmtId="2" fontId="0" fillId="0" borderId="0" applyFont="0" applyFill="0" applyBorder="0" applyAlignment="0" applyProtection="0"/>
    <xf numFmtId="0" fontId="11" fillId="5" borderId="0" applyNumberFormat="0" applyBorder="0" applyAlignment="0" applyProtection="0"/>
    <xf numFmtId="0" fontId="33" fillId="0" borderId="4" applyNumberFormat="0" applyAlignment="0" applyProtection="0"/>
    <xf numFmtId="0" fontId="33" fillId="0" borderId="5">
      <alignment horizontal="left" vertical="center"/>
      <protection/>
    </xf>
    <xf numFmtId="0" fontId="12" fillId="0" borderId="6" applyNumberFormat="0" applyFill="0" applyAlignment="0" applyProtection="0"/>
    <xf numFmtId="0" fontId="34" fillId="0" borderId="0" applyNumberFormat="0" applyFill="0" applyBorder="0" applyAlignment="0" applyProtection="0"/>
    <xf numFmtId="0" fontId="13" fillId="0" borderId="7" applyNumberFormat="0" applyFill="0" applyAlignment="0" applyProtection="0"/>
    <xf numFmtId="0" fontId="33" fillId="0" borderId="0" applyNumberFormat="0" applyFill="0" applyBorder="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9" applyNumberFormat="0" applyFill="0" applyAlignment="0" applyProtection="0"/>
    <xf numFmtId="38" fontId="35" fillId="0" borderId="0" applyFont="0" applyFill="0" applyBorder="0" applyAlignment="0" applyProtection="0"/>
    <xf numFmtId="40" fontId="35" fillId="0" borderId="0" applyFont="0" applyFill="0" applyBorder="0" applyAlignment="0" applyProtection="0"/>
    <xf numFmtId="187" fontId="36" fillId="0" borderId="0" applyFont="0" applyFill="0" applyBorder="0" applyAlignment="0" applyProtection="0"/>
    <xf numFmtId="193" fontId="36" fillId="0" borderId="0" applyFont="0" applyFill="0" applyBorder="0" applyAlignment="0" applyProtection="0"/>
    <xf numFmtId="0" fontId="37" fillId="0" borderId="0" applyNumberFormat="0" applyFont="0" applyFill="0" applyAlignment="0">
      <protection/>
    </xf>
    <xf numFmtId="0" fontId="17" fillId="22" borderId="0" applyNumberFormat="0" applyBorder="0" applyAlignment="0" applyProtection="0"/>
    <xf numFmtId="191" fontId="38" fillId="0" borderId="0">
      <alignment/>
      <protection/>
    </xf>
    <xf numFmtId="0" fontId="1" fillId="0" borderId="0">
      <alignment/>
      <protection/>
    </xf>
    <xf numFmtId="0" fontId="0" fillId="0" borderId="0">
      <alignment/>
      <protection/>
    </xf>
    <xf numFmtId="0" fontId="27" fillId="0" borderId="0">
      <alignment/>
      <protection/>
    </xf>
    <xf numFmtId="0" fontId="1" fillId="0" borderId="0">
      <alignment/>
      <protection/>
    </xf>
    <xf numFmtId="0" fontId="54" fillId="0" borderId="0">
      <alignment/>
      <protection/>
    </xf>
    <xf numFmtId="0" fontId="0" fillId="23" borderId="10" applyNumberFormat="0" applyFont="0" applyAlignment="0" applyProtection="0"/>
    <xf numFmtId="0" fontId="18" fillId="2" borderId="11" applyNumberFormat="0" applyAlignment="0" applyProtection="0"/>
    <xf numFmtId="9" fontId="0" fillId="0" borderId="0" applyFont="0" applyFill="0" applyBorder="0" applyAlignment="0" applyProtection="0"/>
    <xf numFmtId="9" fontId="31" fillId="0" borderId="0" applyFon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20" fillId="0" borderId="12" applyNumberFormat="0" applyFill="0" applyAlignment="0" applyProtection="0"/>
    <xf numFmtId="0" fontId="0" fillId="0" borderId="13" applyNumberFormat="0" applyFont="0" applyFill="0" applyAlignment="0" applyProtection="0"/>
    <xf numFmtId="3" fontId="40" fillId="0" borderId="0" applyNumberFormat="0" applyBorder="0" applyAlignment="0" applyProtection="0"/>
    <xf numFmtId="3" fontId="24" fillId="0" borderId="0">
      <alignment/>
      <protection locked="0"/>
    </xf>
    <xf numFmtId="0" fontId="41" fillId="24" borderId="1">
      <alignment horizontal="left" vertical="center"/>
      <protection/>
    </xf>
    <xf numFmtId="5" fontId="42" fillId="0" borderId="14">
      <alignment horizontal="left" vertical="top"/>
      <protection/>
    </xf>
    <xf numFmtId="5" fontId="43" fillId="0" borderId="15">
      <alignment horizontal="left" vertical="top"/>
      <protection/>
    </xf>
    <xf numFmtId="0" fontId="44" fillId="0" borderId="15">
      <alignment horizontal="left" vertical="center"/>
      <protection/>
    </xf>
    <xf numFmtId="0" fontId="21" fillId="0" borderId="0" applyNumberForma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 fillId="0" borderId="0">
      <alignment vertical="center"/>
      <protection/>
    </xf>
    <xf numFmtId="40" fontId="46" fillId="0" borderId="0" applyFont="0" applyFill="0" applyBorder="0" applyAlignment="0" applyProtection="0"/>
    <xf numFmtId="38"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9" fontId="47" fillId="0" borderId="0" applyFont="0" applyFill="0" applyBorder="0" applyAlignment="0" applyProtection="0"/>
    <xf numFmtId="0" fontId="48" fillId="0" borderId="0">
      <alignment/>
      <protection/>
    </xf>
    <xf numFmtId="184" fontId="49" fillId="0" borderId="0" applyFont="0" applyFill="0" applyBorder="0" applyAlignment="0" applyProtection="0"/>
    <xf numFmtId="182" fontId="49" fillId="0" borderId="0" applyFont="0" applyFill="0" applyBorder="0" applyAlignment="0" applyProtection="0"/>
    <xf numFmtId="186" fontId="49" fillId="0" borderId="0" applyFont="0" applyFill="0" applyBorder="0" applyAlignment="0" applyProtection="0"/>
    <xf numFmtId="185" fontId="49" fillId="0" borderId="0" applyFont="0" applyFill="0" applyBorder="0" applyAlignment="0" applyProtection="0"/>
    <xf numFmtId="0" fontId="50" fillId="0" borderId="0">
      <alignment/>
      <protection/>
    </xf>
    <xf numFmtId="0" fontId="37" fillId="0" borderId="0">
      <alignment/>
      <protection/>
    </xf>
    <xf numFmtId="180" fontId="51" fillId="0" borderId="0" applyFont="0" applyFill="0" applyBorder="0" applyAlignment="0" applyProtection="0"/>
    <xf numFmtId="192" fontId="51" fillId="0" borderId="0" applyFont="0" applyFill="0" applyBorder="0" applyAlignment="0" applyProtection="0"/>
    <xf numFmtId="179" fontId="51" fillId="0" borderId="0" applyFont="0" applyFill="0" applyBorder="0" applyAlignment="0" applyProtection="0"/>
    <xf numFmtId="183" fontId="52" fillId="0" borderId="0" applyFont="0" applyFill="0" applyBorder="0" applyAlignment="0" applyProtection="0"/>
    <xf numFmtId="181" fontId="51" fillId="0" borderId="0" applyFont="0" applyFill="0" applyBorder="0" applyAlignment="0" applyProtection="0"/>
  </cellStyleXfs>
  <cellXfs count="97">
    <xf numFmtId="0" fontId="0" fillId="0" borderId="0" xfId="0" applyAlignment="1">
      <alignment/>
    </xf>
    <xf numFmtId="0" fontId="1" fillId="0" borderId="1" xfId="0" applyFont="1" applyFill="1" applyBorder="1" applyAlignment="1">
      <alignment horizontal="center" vertical="center" wrapText="1"/>
    </xf>
    <xf numFmtId="0" fontId="1" fillId="25" borderId="1" xfId="0" applyFont="1" applyFill="1" applyBorder="1" applyAlignment="1">
      <alignment horizontal="center" vertical="center" wrapText="1"/>
    </xf>
    <xf numFmtId="0" fontId="2" fillId="26" borderId="1" xfId="0" applyFont="1" applyFill="1" applyBorder="1" applyAlignment="1">
      <alignment horizontal="center" vertical="center" wrapText="1"/>
    </xf>
    <xf numFmtId="3" fontId="2" fillId="0" borderId="1" xfId="0" applyNumberFormat="1" applyFont="1" applyBorder="1" applyAlignment="1">
      <alignment horizontal="center" vertical="center"/>
    </xf>
    <xf numFmtId="3" fontId="2" fillId="0" borderId="0" xfId="0" applyNumberFormat="1" applyFont="1" applyAlignment="1">
      <alignment horizontal="center" vertical="center"/>
    </xf>
    <xf numFmtId="0" fontId="1" fillId="0" borderId="1" xfId="0" applyFont="1" applyFill="1" applyBorder="1" applyAlignment="1">
      <alignment horizontal="left" vertical="center" wrapText="1"/>
    </xf>
    <xf numFmtId="0" fontId="1" fillId="25" borderId="1" xfId="0" applyFont="1" applyFill="1" applyBorder="1" applyAlignment="1">
      <alignment horizontal="left" vertical="center" wrapText="1"/>
    </xf>
    <xf numFmtId="0" fontId="1" fillId="25" borderId="1" xfId="94" applyFont="1" applyFill="1" applyBorder="1" applyAlignment="1">
      <alignment horizontal="left" vertical="center" wrapText="1"/>
      <protection/>
    </xf>
    <xf numFmtId="0" fontId="1" fillId="25" borderId="1" xfId="0" applyFont="1" applyFill="1" applyBorder="1" applyAlignment="1">
      <alignment vertical="center" wrapText="1"/>
    </xf>
    <xf numFmtId="0" fontId="1" fillId="0" borderId="1" xfId="0" applyFont="1" applyFill="1" applyBorder="1" applyAlignment="1">
      <alignment horizontal="justify" vertical="center"/>
    </xf>
    <xf numFmtId="0" fontId="1" fillId="0" borderId="0" xfId="0" applyFont="1" applyAlignment="1">
      <alignment vertical="center"/>
    </xf>
    <xf numFmtId="0" fontId="4" fillId="0" borderId="0" xfId="0" applyFont="1" applyAlignment="1">
      <alignment vertical="center"/>
    </xf>
    <xf numFmtId="0" fontId="53" fillId="0" borderId="0" xfId="0" applyFont="1" applyAlignment="1">
      <alignment vertical="center"/>
    </xf>
    <xf numFmtId="3" fontId="2" fillId="0" borderId="0" xfId="0" applyNumberFormat="1" applyFont="1" applyAlignment="1">
      <alignment vertical="center"/>
    </xf>
    <xf numFmtId="3" fontId="1" fillId="0" borderId="0" xfId="0" applyNumberFormat="1" applyFont="1" applyAlignment="1">
      <alignment vertical="center"/>
    </xf>
    <xf numFmtId="172" fontId="1" fillId="0" borderId="0" xfId="0" applyNumberFormat="1" applyFont="1" applyAlignment="1">
      <alignment vertical="center"/>
    </xf>
    <xf numFmtId="3" fontId="1" fillId="0" borderId="1" xfId="0" applyNumberFormat="1" applyFont="1" applyBorder="1" applyAlignment="1">
      <alignment horizontal="center" vertical="center"/>
    </xf>
    <xf numFmtId="3" fontId="1" fillId="0" borderId="1" xfId="60" applyNumberFormat="1" applyFont="1" applyFill="1" applyBorder="1" applyAlignment="1">
      <alignment horizontal="right" vertical="center"/>
    </xf>
    <xf numFmtId="3" fontId="1" fillId="25" borderId="1" xfId="60" applyNumberFormat="1" applyFont="1" applyFill="1" applyBorder="1" applyAlignment="1">
      <alignment horizontal="right" vertical="center"/>
    </xf>
    <xf numFmtId="0" fontId="1" fillId="0" borderId="0" xfId="0" applyFont="1" applyAlignment="1">
      <alignment horizontal="right" vertical="center"/>
    </xf>
    <xf numFmtId="3" fontId="1" fillId="25" borderId="1" xfId="60" applyNumberFormat="1" applyFont="1" applyFill="1" applyBorder="1" applyAlignment="1">
      <alignment horizontal="right" vertical="center" wrapText="1"/>
    </xf>
    <xf numFmtId="3" fontId="1" fillId="0" borderId="1" xfId="60" applyNumberFormat="1" applyFont="1" applyFill="1" applyBorder="1" applyAlignment="1">
      <alignment horizontal="right" vertical="center" wrapText="1"/>
    </xf>
    <xf numFmtId="3" fontId="2" fillId="0" borderId="1" xfId="0" applyNumberFormat="1" applyFont="1" applyBorder="1" applyAlignment="1">
      <alignment vertical="center"/>
    </xf>
    <xf numFmtId="3" fontId="2" fillId="0" borderId="1" xfId="0" applyNumberFormat="1" applyFont="1" applyBorder="1" applyAlignment="1">
      <alignment horizontal="right" vertical="center"/>
    </xf>
    <xf numFmtId="3" fontId="1" fillId="0" borderId="1" xfId="0" applyNumberFormat="1" applyFont="1" applyBorder="1" applyAlignment="1">
      <alignment vertical="center"/>
    </xf>
    <xf numFmtId="3" fontId="1" fillId="0" borderId="1" xfId="0" applyNumberFormat="1"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0" fontId="1" fillId="0" borderId="0" xfId="0" applyFont="1" applyAlignment="1">
      <alignment horizontal="center" vertical="center"/>
    </xf>
    <xf numFmtId="3" fontId="1" fillId="0" borderId="1" xfId="0" applyNumberFormat="1" applyFont="1" applyBorder="1" applyAlignment="1">
      <alignment horizontal="center" vertical="center" wrapText="1"/>
    </xf>
    <xf numFmtId="172" fontId="1" fillId="0" borderId="1" xfId="0" applyNumberFormat="1"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72" fontId="1" fillId="0" borderId="1" xfId="0" applyNumberFormat="1" applyFont="1" applyBorder="1" applyAlignment="1">
      <alignment horizontal="center" vertical="center" wrapText="1"/>
    </xf>
    <xf numFmtId="172" fontId="1" fillId="25" borderId="1" xfId="0" applyNumberFormat="1" applyFont="1" applyFill="1" applyBorder="1" applyAlignment="1">
      <alignment vertical="center" wrapText="1"/>
    </xf>
    <xf numFmtId="0" fontId="55" fillId="0" borderId="1" xfId="0" applyFont="1" applyBorder="1" applyAlignment="1">
      <alignment horizontal="center" vertical="center" wrapText="1"/>
    </xf>
    <xf numFmtId="172" fontId="1" fillId="0" borderId="1" xfId="0" applyNumberFormat="1" applyFont="1" applyFill="1" applyBorder="1" applyAlignment="1">
      <alignment horizontal="center" vertical="center" wrapText="1"/>
    </xf>
    <xf numFmtId="3" fontId="1" fillId="25" borderId="1" xfId="0" applyNumberFormat="1" applyFont="1" applyFill="1" applyBorder="1" applyAlignment="1">
      <alignment vertical="center"/>
    </xf>
    <xf numFmtId="0" fontId="1" fillId="25" borderId="1" xfId="0" applyFont="1" applyFill="1" applyBorder="1" applyAlignment="1">
      <alignment vertical="center" wrapText="1"/>
    </xf>
    <xf numFmtId="3" fontId="1" fillId="25" borderId="1" xfId="60" applyNumberFormat="1" applyFont="1" applyFill="1" applyBorder="1" applyAlignment="1">
      <alignment horizontal="right" vertical="center"/>
    </xf>
    <xf numFmtId="3" fontId="1" fillId="25" borderId="0" xfId="0" applyNumberFormat="1" applyFont="1" applyFill="1" applyAlignment="1">
      <alignment vertical="center"/>
    </xf>
    <xf numFmtId="0" fontId="1" fillId="25" borderId="0" xfId="0" applyFont="1" applyFill="1" applyAlignment="1">
      <alignment vertical="center"/>
    </xf>
    <xf numFmtId="172" fontId="1" fillId="25" borderId="1" xfId="0" applyNumberFormat="1" applyFont="1" applyFill="1" applyBorder="1" applyAlignment="1">
      <alignment horizontal="center" vertical="center" wrapText="1"/>
    </xf>
    <xf numFmtId="172" fontId="1" fillId="25" borderId="0" xfId="0" applyNumberFormat="1" applyFont="1" applyFill="1" applyAlignment="1">
      <alignment vertical="center"/>
    </xf>
    <xf numFmtId="172" fontId="2" fillId="26" borderId="1" xfId="0" applyNumberFormat="1" applyFont="1" applyFill="1" applyBorder="1" applyAlignment="1">
      <alignment vertical="center"/>
    </xf>
    <xf numFmtId="172" fontId="2" fillId="26" borderId="1" xfId="0" applyNumberFormat="1" applyFont="1" applyFill="1" applyBorder="1" applyAlignment="1">
      <alignment vertical="center" wrapText="1"/>
    </xf>
    <xf numFmtId="3" fontId="2" fillId="26" borderId="1" xfId="0" applyNumberFormat="1" applyFont="1" applyFill="1" applyBorder="1" applyAlignment="1">
      <alignment vertical="center"/>
    </xf>
    <xf numFmtId="172" fontId="2" fillId="26" borderId="0" xfId="0" applyNumberFormat="1" applyFont="1" applyFill="1" applyAlignment="1">
      <alignment vertical="center"/>
    </xf>
    <xf numFmtId="0" fontId="2" fillId="26" borderId="1" xfId="0" applyFont="1" applyFill="1" applyBorder="1" applyAlignment="1">
      <alignment vertical="center"/>
    </xf>
    <xf numFmtId="0" fontId="2" fillId="26" borderId="1" xfId="0" applyFont="1" applyFill="1" applyBorder="1" applyAlignment="1">
      <alignment vertical="center" wrapText="1"/>
    </xf>
    <xf numFmtId="0" fontId="2" fillId="26" borderId="0" xfId="0" applyFont="1" applyFill="1" applyAlignment="1">
      <alignment vertical="center"/>
    </xf>
    <xf numFmtId="0" fontId="2" fillId="26" borderId="1" xfId="0" applyFont="1" applyFill="1" applyBorder="1" applyAlignment="1">
      <alignment horizontal="left" vertical="center" wrapText="1"/>
    </xf>
    <xf numFmtId="0" fontId="1" fillId="25" borderId="1" xfId="0" applyFont="1" applyFill="1" applyBorder="1" applyAlignment="1">
      <alignment horizontal="justify" vertical="center"/>
    </xf>
    <xf numFmtId="0" fontId="1" fillId="0" borderId="1" xfId="94" applyFont="1" applyFill="1" applyBorder="1" applyAlignment="1">
      <alignment horizontal="left" vertical="center" wrapText="1"/>
      <protection/>
    </xf>
    <xf numFmtId="0" fontId="1" fillId="25" borderId="1" xfId="94" applyFont="1" applyFill="1" applyBorder="1" applyAlignment="1">
      <alignment horizontal="left" vertical="center" wrapText="1"/>
      <protection/>
    </xf>
    <xf numFmtId="0" fontId="55" fillId="25" borderId="1" xfId="0" applyFont="1" applyFill="1" applyBorder="1" applyAlignment="1">
      <alignment horizontal="center" vertical="center" wrapText="1"/>
    </xf>
    <xf numFmtId="0" fontId="57" fillId="0" borderId="0" xfId="0" applyFont="1" applyAlignment="1">
      <alignment vertical="center"/>
    </xf>
    <xf numFmtId="3" fontId="1" fillId="0" borderId="0" xfId="60" applyNumberFormat="1" applyFont="1" applyAlignment="1">
      <alignment vertical="center"/>
    </xf>
    <xf numFmtId="3" fontId="1" fillId="0" borderId="1" xfId="60" applyNumberFormat="1" applyFont="1" applyBorder="1" applyAlignment="1">
      <alignment vertical="center"/>
    </xf>
    <xf numFmtId="3" fontId="1" fillId="0" borderId="1" xfId="60" applyNumberFormat="1" applyFont="1" applyFill="1" applyBorder="1" applyAlignment="1">
      <alignment vertical="center"/>
    </xf>
    <xf numFmtId="3" fontId="1" fillId="0" borderId="1" xfId="60" applyNumberFormat="1" applyFont="1" applyBorder="1" applyAlignment="1">
      <alignment horizontal="center" vertical="center"/>
    </xf>
    <xf numFmtId="3" fontId="1" fillId="25" borderId="1" xfId="60" applyNumberFormat="1" applyFont="1" applyFill="1" applyBorder="1" applyAlignment="1">
      <alignment vertical="center"/>
    </xf>
    <xf numFmtId="0" fontId="56" fillId="0" borderId="0" xfId="0" applyFont="1" applyAlignment="1">
      <alignment horizontal="left" vertical="center"/>
    </xf>
    <xf numFmtId="0" fontId="58" fillId="0" borderId="0" xfId="0" applyFont="1" applyAlignment="1">
      <alignment horizontal="left" vertical="center"/>
    </xf>
    <xf numFmtId="3" fontId="56" fillId="0" borderId="0" xfId="0" applyNumberFormat="1" applyFont="1" applyAlignment="1">
      <alignment horizontal="left" vertical="center"/>
    </xf>
    <xf numFmtId="3" fontId="57" fillId="25" borderId="1" xfId="60" applyNumberFormat="1" applyFont="1" applyFill="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3" fontId="2" fillId="26" borderId="1" xfId="60" applyNumberFormat="1" applyFont="1" applyFill="1" applyBorder="1" applyAlignment="1">
      <alignment horizontal="right" vertical="center" wrapText="1"/>
    </xf>
    <xf numFmtId="0" fontId="1" fillId="0" borderId="1" xfId="0" applyFont="1" applyBorder="1" applyAlignment="1" quotePrefix="1">
      <alignment vertical="center" wrapText="1"/>
    </xf>
    <xf numFmtId="3" fontId="1" fillId="0" borderId="1" xfId="63" applyNumberFormat="1" applyFont="1" applyFill="1" applyBorder="1" applyAlignment="1">
      <alignment horizontal="right" vertical="center" wrapText="1"/>
    </xf>
    <xf numFmtId="3" fontId="1" fillId="0" borderId="1" xfId="63" applyNumberFormat="1" applyFont="1" applyBorder="1" applyAlignment="1">
      <alignment vertical="center"/>
    </xf>
    <xf numFmtId="0" fontId="1" fillId="0" borderId="1" xfId="0" applyFont="1" applyFill="1" applyBorder="1" applyAlignment="1">
      <alignment horizontal="center" vertical="center"/>
    </xf>
    <xf numFmtId="0" fontId="1" fillId="25" borderId="1" xfId="0" applyFont="1" applyFill="1" applyBorder="1" applyAlignment="1">
      <alignment horizontal="center" vertical="center"/>
    </xf>
    <xf numFmtId="3" fontId="2" fillId="26" borderId="1" xfId="0" applyNumberFormat="1" applyFont="1" applyFill="1" applyBorder="1" applyAlignment="1">
      <alignment horizontal="right" vertical="center"/>
    </xf>
    <xf numFmtId="172" fontId="1" fillId="0" borderId="1" xfId="0" applyNumberFormat="1" applyFont="1" applyBorder="1" applyAlignment="1" quotePrefix="1">
      <alignment vertical="center" wrapText="1"/>
    </xf>
    <xf numFmtId="3" fontId="59" fillId="26" borderId="0" xfId="0" applyNumberFormat="1" applyFont="1" applyFill="1" applyAlignment="1">
      <alignment horizontal="left" vertical="center"/>
    </xf>
    <xf numFmtId="0" fontId="60" fillId="26" borderId="0" xfId="0" applyFont="1" applyFill="1" applyAlignment="1">
      <alignment vertical="center"/>
    </xf>
    <xf numFmtId="3" fontId="56" fillId="0" borderId="0" xfId="0" applyNumberFormat="1" applyFont="1" applyFill="1" applyAlignment="1">
      <alignment horizontal="left" vertical="center"/>
    </xf>
    <xf numFmtId="3" fontId="1" fillId="0" borderId="1" xfId="60" applyNumberFormat="1" applyFont="1" applyBorder="1" applyAlignment="1">
      <alignment horizontal="right" vertical="center"/>
    </xf>
    <xf numFmtId="0" fontId="2" fillId="0" borderId="1" xfId="0" applyFont="1" applyFill="1" applyBorder="1" applyAlignment="1">
      <alignment horizontal="center" vertical="center" wrapText="1"/>
    </xf>
    <xf numFmtId="0" fontId="53" fillId="9" borderId="1" xfId="0" applyFont="1" applyFill="1" applyBorder="1" applyAlignment="1">
      <alignment horizontal="center" vertical="center" wrapText="1"/>
    </xf>
    <xf numFmtId="3" fontId="53" fillId="9" borderId="1" xfId="60" applyNumberFormat="1" applyFont="1" applyFill="1" applyBorder="1" applyAlignment="1">
      <alignment horizontal="center" vertical="center" wrapText="1"/>
    </xf>
    <xf numFmtId="3" fontId="1" fillId="18" borderId="1" xfId="0" applyNumberFormat="1" applyFont="1" applyFill="1" applyBorder="1" applyAlignment="1">
      <alignment horizontal="center" vertical="center" wrapText="1"/>
    </xf>
    <xf numFmtId="3" fontId="2" fillId="26" borderId="1" xfId="60" applyNumberFormat="1" applyFont="1" applyFill="1" applyBorder="1" applyAlignment="1">
      <alignment horizontal="center" vertical="center" wrapText="1"/>
    </xf>
    <xf numFmtId="3" fontId="1" fillId="25"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72" fontId="2" fillId="26"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53" fillId="9" borderId="1" xfId="0" applyFont="1" applyFill="1" applyBorder="1" applyAlignment="1">
      <alignment horizontal="center" vertical="center" wrapText="1"/>
    </xf>
    <xf numFmtId="0" fontId="53" fillId="9" borderId="1" xfId="0" applyFont="1" applyFill="1" applyBorder="1" applyAlignment="1">
      <alignment horizontal="center" vertical="center"/>
    </xf>
    <xf numFmtId="3" fontId="53" fillId="9" borderId="1" xfId="0" applyNumberFormat="1" applyFont="1" applyFill="1" applyBorder="1" applyAlignment="1">
      <alignment horizontal="center" vertical="center" wrapText="1"/>
    </xf>
    <xf numFmtId="3" fontId="53" fillId="9" borderId="1" xfId="0" applyNumberFormat="1" applyFont="1" applyFill="1" applyBorder="1" applyAlignment="1">
      <alignment horizontal="center"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61" fillId="0" borderId="0" xfId="0" applyFont="1" applyAlignment="1">
      <alignment horizontal="center" vertical="center"/>
    </xf>
  </cellXfs>
  <cellStyles count="116">
    <cellStyle name="Normal" xfId="0"/>
    <cellStyle name="??" xfId="15"/>
    <cellStyle name="?? [0.00]_PRODUCT DETAIL Q1" xfId="16"/>
    <cellStyle name="?? [0]" xfId="17"/>
    <cellStyle name="???? [0.00]_PRODUCT DETAIL Q1" xfId="18"/>
    <cellStyle name="????_PRODUCT DETAIL Q1" xfId="19"/>
    <cellStyle name="???_HOBONG" xfId="20"/>
    <cellStyle name="??_(????)??????" xfId="21"/>
    <cellStyle name="0" xfId="22"/>
    <cellStyle name="1" xfId="23"/>
    <cellStyle name="2" xfId="24"/>
    <cellStyle name="20% - Accent1" xfId="25"/>
    <cellStyle name="20% - Accent2" xfId="26"/>
    <cellStyle name="20% - Accent3" xfId="27"/>
    <cellStyle name="20% - Accent4" xfId="28"/>
    <cellStyle name="20% - Accent5" xfId="29"/>
    <cellStyle name="20% - Accent6" xfId="30"/>
    <cellStyle name="3" xfId="31"/>
    <cellStyle name="4"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eE­ [0]_INQUIRY ¿µ¾÷AßAø " xfId="51"/>
    <cellStyle name="AeE­_INQUIRY ¿µ¾÷AßAø " xfId="52"/>
    <cellStyle name="AÞ¸¶ [0]_INQUIRY ¿?¾÷AßAø " xfId="53"/>
    <cellStyle name="AÞ¸¶_INQUIRY ¿?¾÷AßAø " xfId="54"/>
    <cellStyle name="Bad" xfId="55"/>
    <cellStyle name="C?AØ_¿?¾÷CoE² " xfId="56"/>
    <cellStyle name="C￥AØ_¿μ¾÷CoE² " xfId="57"/>
    <cellStyle name="Calculation" xfId="58"/>
    <cellStyle name="Check Cell" xfId="59"/>
    <cellStyle name="Comma" xfId="60"/>
    <cellStyle name="Comma [0]" xfId="61"/>
    <cellStyle name="Comma 2" xfId="62"/>
    <cellStyle name="Comma 3" xfId="63"/>
    <cellStyle name="Comma0" xfId="64"/>
    <cellStyle name="Currency" xfId="65"/>
    <cellStyle name="Currency [0]" xfId="66"/>
    <cellStyle name="Currency0" xfId="67"/>
    <cellStyle name="Date" xfId="68"/>
    <cellStyle name="DuToanBXD" xfId="69"/>
    <cellStyle name="Explanatory Text" xfId="70"/>
    <cellStyle name="Fixed" xfId="71"/>
    <cellStyle name="Good" xfId="72"/>
    <cellStyle name="Header1" xfId="73"/>
    <cellStyle name="Header2" xfId="74"/>
    <cellStyle name="Heading 1" xfId="75"/>
    <cellStyle name="Heading 1 2" xfId="76"/>
    <cellStyle name="Heading 2" xfId="77"/>
    <cellStyle name="Heading 2 2" xfId="78"/>
    <cellStyle name="Heading 3" xfId="79"/>
    <cellStyle name="Heading 4" xfId="80"/>
    <cellStyle name="Input" xfId="81"/>
    <cellStyle name="Linked Cell" xfId="82"/>
    <cellStyle name="Millares [0]_Well Timing" xfId="83"/>
    <cellStyle name="Millares_Well Timing" xfId="84"/>
    <cellStyle name="Moneda [0]_Well Timing" xfId="85"/>
    <cellStyle name="Moneda_Well Timing" xfId="86"/>
    <cellStyle name="n" xfId="87"/>
    <cellStyle name="Neutral" xfId="88"/>
    <cellStyle name="Normal - Style1" xfId="89"/>
    <cellStyle name="Normal 12" xfId="90"/>
    <cellStyle name="Normal 2" xfId="91"/>
    <cellStyle name="Normal 3 2_KE HOACH NAM 2015 PHAN KHAI CHU DAU TU (1)" xfId="92"/>
    <cellStyle name="Normal 5" xfId="93"/>
    <cellStyle name="Normal_Sheet1" xfId="94"/>
    <cellStyle name="Note" xfId="95"/>
    <cellStyle name="Output" xfId="96"/>
    <cellStyle name="Percent" xfId="97"/>
    <cellStyle name="Percent 2" xfId="98"/>
    <cellStyle name="Siêu nối kết_Book1" xfId="99"/>
    <cellStyle name="Title" xfId="100"/>
    <cellStyle name="Total" xfId="101"/>
    <cellStyle name="Total 2" xfId="102"/>
    <cellStyle name="Vn Time 13" xfId="103"/>
    <cellStyle name="Vn Time 14" xfId="104"/>
    <cellStyle name="vnhead1" xfId="105"/>
    <cellStyle name="vnhead3" xfId="106"/>
    <cellStyle name="vntxt1" xfId="107"/>
    <cellStyle name="vntxt2" xfId="108"/>
    <cellStyle name="Warning Text" xfId="109"/>
    <cellStyle name=" [0.00]_ Att. 1- Cover" xfId="110"/>
    <cellStyle name="_ Att. 1- Cover" xfId="111"/>
    <cellStyle name="?_ Att. 1- Cover" xfId="112"/>
    <cellStyle name="똿뗦먛귟 [0.00]_PRODUCT DETAIL Q1" xfId="113"/>
    <cellStyle name="똿뗦먛귟_PRODUCT DETAIL Q1" xfId="114"/>
    <cellStyle name="믅됞 [0.00]_PRODUCT DETAIL Q1" xfId="115"/>
    <cellStyle name="믅됞_PRODUCT DETAIL Q1" xfId="116"/>
    <cellStyle name="백분율_95" xfId="117"/>
    <cellStyle name="뷭?_BOOKSHIP" xfId="118"/>
    <cellStyle name="콤마 [0]_1202" xfId="119"/>
    <cellStyle name="콤마_1202" xfId="120"/>
    <cellStyle name="통화 [0]_1202" xfId="121"/>
    <cellStyle name="통화_1202" xfId="122"/>
    <cellStyle name="표준_(정보부문)월별인원계획" xfId="123"/>
    <cellStyle name="一般_00Q3902REV.1" xfId="124"/>
    <cellStyle name="千分位[0]_00Q3902REV.1" xfId="125"/>
    <cellStyle name="千分位_00Q3902REV.1" xfId="126"/>
    <cellStyle name="貨幣 [0]_00Q3902REV.1" xfId="127"/>
    <cellStyle name="貨幣[0]_BRE" xfId="128"/>
    <cellStyle name="貨幣_00Q3902REV.1" xfId="12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1"/>
  <sheetViews>
    <sheetView tabSelected="1" zoomScale="90" zoomScaleNormal="90" zoomScalePageLayoutView="0" workbookViewId="0" topLeftCell="A1">
      <selection activeCell="A1" sqref="A1:M1"/>
    </sheetView>
  </sheetViews>
  <sheetFormatPr defaultColWidth="9.140625" defaultRowHeight="12.75"/>
  <cols>
    <col min="1" max="1" width="4.00390625" style="11" customWidth="1"/>
    <col min="2" max="2" width="34.00390625" style="11" customWidth="1"/>
    <col min="3" max="3" width="14.8515625" style="11" hidden="1" customWidth="1"/>
    <col min="4" max="4" width="62.7109375" style="11" customWidth="1"/>
    <col min="5" max="5" width="12.57421875" style="11" customWidth="1"/>
    <col min="6" max="6" width="12.8515625" style="11" customWidth="1"/>
    <col min="7" max="7" width="12.140625" style="20" customWidth="1"/>
    <col min="8" max="8" width="19.421875" style="29" customWidth="1"/>
    <col min="9" max="9" width="12.421875" style="58" customWidth="1"/>
    <col min="10" max="10" width="12.7109375" style="15" customWidth="1"/>
    <col min="11" max="11" width="18.28125" style="11" customWidth="1"/>
    <col min="12" max="12" width="13.140625" style="11" customWidth="1"/>
    <col min="13" max="13" width="12.28125" style="11" customWidth="1"/>
    <col min="14" max="14" width="17.421875" style="11" hidden="1" customWidth="1"/>
    <col min="15" max="15" width="12.8515625" style="11" hidden="1" customWidth="1"/>
    <col min="16" max="16" width="13.57421875" style="63" customWidth="1"/>
    <col min="17" max="17" width="12.57421875" style="11" customWidth="1"/>
    <col min="18" max="18" width="13.140625" style="11" customWidth="1"/>
    <col min="19" max="16384" width="9.140625" style="11" customWidth="1"/>
  </cols>
  <sheetData>
    <row r="1" spans="1:16" s="57" customFormat="1" ht="18">
      <c r="A1" s="94" t="s">
        <v>137</v>
      </c>
      <c r="B1" s="95"/>
      <c r="C1" s="95"/>
      <c r="D1" s="95"/>
      <c r="E1" s="95"/>
      <c r="F1" s="95"/>
      <c r="G1" s="95"/>
      <c r="H1" s="95"/>
      <c r="I1" s="95"/>
      <c r="J1" s="95"/>
      <c r="K1" s="95"/>
      <c r="L1" s="95"/>
      <c r="M1" s="95"/>
      <c r="P1" s="63"/>
    </row>
    <row r="2" spans="1:16" s="12" customFormat="1" ht="18">
      <c r="A2" s="96" t="s">
        <v>138</v>
      </c>
      <c r="B2" s="96"/>
      <c r="C2" s="96"/>
      <c r="D2" s="96"/>
      <c r="E2" s="96"/>
      <c r="F2" s="96"/>
      <c r="G2" s="96"/>
      <c r="H2" s="96"/>
      <c r="I2" s="96"/>
      <c r="J2" s="96"/>
      <c r="K2" s="96"/>
      <c r="L2" s="96"/>
      <c r="M2" s="96"/>
      <c r="P2" s="64"/>
    </row>
    <row r="3" ht="17.25">
      <c r="L3" s="12" t="s">
        <v>172</v>
      </c>
    </row>
    <row r="4" spans="1:16" s="13" customFormat="1" ht="25.5" customHeight="1">
      <c r="A4" s="91" t="s">
        <v>167</v>
      </c>
      <c r="B4" s="91" t="s">
        <v>168</v>
      </c>
      <c r="C4" s="90" t="s">
        <v>177</v>
      </c>
      <c r="D4" s="90" t="s">
        <v>186</v>
      </c>
      <c r="E4" s="90" t="s">
        <v>184</v>
      </c>
      <c r="F4" s="90"/>
      <c r="G4" s="90" t="s">
        <v>178</v>
      </c>
      <c r="H4" s="90" t="s">
        <v>155</v>
      </c>
      <c r="I4" s="91"/>
      <c r="J4" s="92" t="s">
        <v>185</v>
      </c>
      <c r="K4" s="90" t="s">
        <v>180</v>
      </c>
      <c r="L4" s="91"/>
      <c r="M4" s="90" t="s">
        <v>183</v>
      </c>
      <c r="P4" s="63"/>
    </row>
    <row r="5" spans="1:16" s="13" customFormat="1" ht="45.75" customHeight="1">
      <c r="A5" s="91"/>
      <c r="B5" s="91"/>
      <c r="C5" s="91"/>
      <c r="D5" s="90"/>
      <c r="E5" s="82" t="s">
        <v>181</v>
      </c>
      <c r="F5" s="82" t="s">
        <v>182</v>
      </c>
      <c r="G5" s="90"/>
      <c r="H5" s="82" t="s">
        <v>60</v>
      </c>
      <c r="I5" s="83" t="s">
        <v>179</v>
      </c>
      <c r="J5" s="93"/>
      <c r="K5" s="82" t="s">
        <v>60</v>
      </c>
      <c r="L5" s="82" t="s">
        <v>179</v>
      </c>
      <c r="M5" s="90"/>
      <c r="P5" s="63"/>
    </row>
    <row r="6" spans="1:16" s="14" customFormat="1" ht="17.25">
      <c r="A6" s="3" t="s">
        <v>169</v>
      </c>
      <c r="B6" s="52" t="s">
        <v>173</v>
      </c>
      <c r="C6" s="47"/>
      <c r="D6" s="47"/>
      <c r="E6" s="47"/>
      <c r="F6" s="47"/>
      <c r="G6" s="75">
        <f>SUM(G7:G40)</f>
        <v>22801523</v>
      </c>
      <c r="H6" s="75"/>
      <c r="I6" s="75">
        <f>SUM(I7:I40)</f>
        <v>22798504</v>
      </c>
      <c r="J6" s="75">
        <f>SUM(J7:J40)</f>
        <v>14218.785000000002</v>
      </c>
      <c r="K6" s="75"/>
      <c r="L6" s="75">
        <f>SUM(L7:L40)</f>
        <v>17356675.824</v>
      </c>
      <c r="M6" s="75">
        <f>SUM(M7:M40)</f>
        <v>21432931</v>
      </c>
      <c r="P6" s="65">
        <f>J6+M6</f>
        <v>21447149.785</v>
      </c>
    </row>
    <row r="7" spans="1:18" s="15" customFormat="1" ht="46.5">
      <c r="A7" s="1">
        <v>1</v>
      </c>
      <c r="B7" s="10" t="s">
        <v>3</v>
      </c>
      <c r="C7" s="25" t="s">
        <v>296</v>
      </c>
      <c r="D7" s="32" t="s">
        <v>164</v>
      </c>
      <c r="E7" s="30" t="s">
        <v>380</v>
      </c>
      <c r="F7" s="30" t="s">
        <v>380</v>
      </c>
      <c r="G7" s="22">
        <v>148519</v>
      </c>
      <c r="H7" s="33" t="s">
        <v>526</v>
      </c>
      <c r="I7" s="59">
        <v>148519</v>
      </c>
      <c r="J7" s="25"/>
      <c r="K7" s="30" t="s">
        <v>367</v>
      </c>
      <c r="L7" s="25">
        <v>148196</v>
      </c>
      <c r="M7" s="25">
        <v>148196</v>
      </c>
      <c r="N7" s="15">
        <f>ROUNDDOWN(I7,-3)/1000</f>
        <v>148</v>
      </c>
      <c r="O7" s="15">
        <f>G7-I7</f>
        <v>0</v>
      </c>
      <c r="P7" s="65">
        <f>G7-I7</f>
        <v>0</v>
      </c>
      <c r="R7" s="16"/>
    </row>
    <row r="8" spans="1:18" s="15" customFormat="1" ht="68.25" customHeight="1">
      <c r="A8" s="1">
        <f>A7+1</f>
        <v>2</v>
      </c>
      <c r="B8" s="10" t="s">
        <v>187</v>
      </c>
      <c r="C8" s="25" t="s">
        <v>296</v>
      </c>
      <c r="D8" s="26" t="s">
        <v>46</v>
      </c>
      <c r="E8" s="87" t="s">
        <v>381</v>
      </c>
      <c r="F8" s="87" t="s">
        <v>381</v>
      </c>
      <c r="G8" s="22">
        <v>149815</v>
      </c>
      <c r="H8" s="36" t="s">
        <v>527</v>
      </c>
      <c r="I8" s="59">
        <v>149815</v>
      </c>
      <c r="J8" s="25"/>
      <c r="K8" s="30" t="s">
        <v>368</v>
      </c>
      <c r="L8" s="25">
        <v>149813</v>
      </c>
      <c r="M8" s="25">
        <v>149813</v>
      </c>
      <c r="N8" s="15">
        <f>ROUNDDOWN(I8,-3)/1000</f>
        <v>149</v>
      </c>
      <c r="O8" s="15">
        <f aca="true" t="shared" si="0" ref="O8:O71">G8-I8</f>
        <v>0</v>
      </c>
      <c r="P8" s="65">
        <f aca="true" t="shared" si="1" ref="P8:P71">G8-I8</f>
        <v>0</v>
      </c>
      <c r="R8" s="16"/>
    </row>
    <row r="9" spans="1:18" s="14" customFormat="1" ht="62.25">
      <c r="A9" s="1">
        <f aca="true" t="shared" si="2" ref="A9:A40">A8+1</f>
        <v>3</v>
      </c>
      <c r="B9" s="10" t="s">
        <v>188</v>
      </c>
      <c r="C9" s="25" t="s">
        <v>296</v>
      </c>
      <c r="D9" s="26" t="s">
        <v>47</v>
      </c>
      <c r="E9" s="87" t="s">
        <v>382</v>
      </c>
      <c r="F9" s="87" t="s">
        <v>382</v>
      </c>
      <c r="G9" s="22">
        <v>297143</v>
      </c>
      <c r="H9" s="30" t="s">
        <v>528</v>
      </c>
      <c r="I9" s="59">
        <v>297143</v>
      </c>
      <c r="J9" s="23"/>
      <c r="K9" s="30" t="s">
        <v>369</v>
      </c>
      <c r="L9" s="25">
        <v>297142</v>
      </c>
      <c r="M9" s="25">
        <v>297142</v>
      </c>
      <c r="N9" s="15">
        <f>ROUNDDOWN(I9,-3)/1000</f>
        <v>297</v>
      </c>
      <c r="O9" s="15">
        <f t="shared" si="0"/>
        <v>0</v>
      </c>
      <c r="P9" s="65">
        <f t="shared" si="1"/>
        <v>0</v>
      </c>
      <c r="R9" s="16"/>
    </row>
    <row r="10" spans="1:18" s="15" customFormat="1" ht="46.5">
      <c r="A10" s="1">
        <f t="shared" si="2"/>
        <v>4</v>
      </c>
      <c r="B10" s="10" t="s">
        <v>189</v>
      </c>
      <c r="C10" s="25" t="s">
        <v>296</v>
      </c>
      <c r="D10" s="26" t="s">
        <v>48</v>
      </c>
      <c r="E10" s="30" t="s">
        <v>383</v>
      </c>
      <c r="F10" s="30" t="s">
        <v>383</v>
      </c>
      <c r="G10" s="22">
        <v>232088</v>
      </c>
      <c r="H10" s="30" t="s">
        <v>529</v>
      </c>
      <c r="I10" s="59">
        <v>232088</v>
      </c>
      <c r="J10" s="25"/>
      <c r="K10" s="30" t="s">
        <v>297</v>
      </c>
      <c r="L10" s="25">
        <v>221608</v>
      </c>
      <c r="M10" s="25">
        <v>221608</v>
      </c>
      <c r="N10" s="15">
        <f>ROUNDDOWN(I10,-3)/1000</f>
        <v>232</v>
      </c>
      <c r="O10" s="15">
        <f t="shared" si="0"/>
        <v>0</v>
      </c>
      <c r="P10" s="65">
        <f t="shared" si="1"/>
        <v>0</v>
      </c>
      <c r="R10" s="16"/>
    </row>
    <row r="11" spans="1:18" s="15" customFormat="1" ht="62.25">
      <c r="A11" s="1">
        <f t="shared" si="2"/>
        <v>5</v>
      </c>
      <c r="B11" s="10" t="s">
        <v>190</v>
      </c>
      <c r="C11" s="25" t="s">
        <v>296</v>
      </c>
      <c r="D11" s="32" t="s">
        <v>163</v>
      </c>
      <c r="E11" s="30" t="s">
        <v>388</v>
      </c>
      <c r="F11" s="30" t="s">
        <v>388</v>
      </c>
      <c r="G11" s="21">
        <v>51576</v>
      </c>
      <c r="H11" s="56" t="s">
        <v>530</v>
      </c>
      <c r="I11" s="66">
        <v>51576</v>
      </c>
      <c r="J11" s="25"/>
      <c r="K11" s="30" t="s">
        <v>370</v>
      </c>
      <c r="L11" s="25">
        <v>51572</v>
      </c>
      <c r="M11" s="25">
        <v>51572</v>
      </c>
      <c r="N11" s="15">
        <f aca="true" t="shared" si="3" ref="N11:N74">ROUNDDOWN(I11,-3)/1000</f>
        <v>51</v>
      </c>
      <c r="O11" s="15">
        <f t="shared" si="0"/>
        <v>0</v>
      </c>
      <c r="P11" s="65">
        <f t="shared" si="1"/>
        <v>0</v>
      </c>
      <c r="R11" s="16"/>
    </row>
    <row r="12" spans="1:18" s="14" customFormat="1" ht="78">
      <c r="A12" s="1">
        <f t="shared" si="2"/>
        <v>6</v>
      </c>
      <c r="B12" s="10" t="s">
        <v>191</v>
      </c>
      <c r="C12" s="25" t="s">
        <v>296</v>
      </c>
      <c r="D12" s="26" t="s">
        <v>49</v>
      </c>
      <c r="E12" s="30" t="s">
        <v>384</v>
      </c>
      <c r="F12" s="30" t="s">
        <v>384</v>
      </c>
      <c r="G12" s="22">
        <v>132399</v>
      </c>
      <c r="H12" s="30" t="s">
        <v>531</v>
      </c>
      <c r="I12" s="60">
        <v>132399</v>
      </c>
      <c r="J12" s="23"/>
      <c r="K12" s="30" t="s">
        <v>298</v>
      </c>
      <c r="L12" s="25">
        <v>132383</v>
      </c>
      <c r="M12" s="25">
        <v>132383</v>
      </c>
      <c r="N12" s="15">
        <f t="shared" si="3"/>
        <v>132</v>
      </c>
      <c r="O12" s="15">
        <f t="shared" si="0"/>
        <v>0</v>
      </c>
      <c r="P12" s="65">
        <f t="shared" si="1"/>
        <v>0</v>
      </c>
      <c r="R12" s="16"/>
    </row>
    <row r="13" spans="1:18" s="14" customFormat="1" ht="46.5">
      <c r="A13" s="1">
        <f t="shared" si="2"/>
        <v>7</v>
      </c>
      <c r="B13" s="10" t="s">
        <v>192</v>
      </c>
      <c r="C13" s="25" t="s">
        <v>296</v>
      </c>
      <c r="D13" s="26" t="s">
        <v>50</v>
      </c>
      <c r="E13" s="30" t="s">
        <v>385</v>
      </c>
      <c r="F13" s="30" t="s">
        <v>385</v>
      </c>
      <c r="G13" s="22">
        <v>85255</v>
      </c>
      <c r="H13" s="30" t="s">
        <v>532</v>
      </c>
      <c r="I13" s="80">
        <v>85255</v>
      </c>
      <c r="J13" s="23"/>
      <c r="K13" s="30" t="s">
        <v>299</v>
      </c>
      <c r="L13" s="25">
        <v>85177</v>
      </c>
      <c r="M13" s="25">
        <v>85177</v>
      </c>
      <c r="N13" s="15">
        <f t="shared" si="3"/>
        <v>85</v>
      </c>
      <c r="O13" s="15">
        <f t="shared" si="0"/>
        <v>0</v>
      </c>
      <c r="P13" s="65">
        <f t="shared" si="1"/>
        <v>0</v>
      </c>
      <c r="R13" s="16"/>
    </row>
    <row r="14" spans="1:18" s="14" customFormat="1" ht="57.75" customHeight="1">
      <c r="A14" s="1">
        <f t="shared" si="2"/>
        <v>8</v>
      </c>
      <c r="B14" s="10" t="s">
        <v>193</v>
      </c>
      <c r="C14" s="25" t="s">
        <v>296</v>
      </c>
      <c r="D14" s="26" t="s">
        <v>165</v>
      </c>
      <c r="E14" s="30" t="s">
        <v>386</v>
      </c>
      <c r="F14" s="30" t="s">
        <v>386</v>
      </c>
      <c r="G14" s="22">
        <v>400000</v>
      </c>
      <c r="H14" s="36" t="s">
        <v>533</v>
      </c>
      <c r="I14" s="59">
        <v>400000</v>
      </c>
      <c r="J14" s="23"/>
      <c r="K14" s="30" t="s">
        <v>300</v>
      </c>
      <c r="L14" s="25">
        <v>399424</v>
      </c>
      <c r="M14" s="25">
        <v>399424</v>
      </c>
      <c r="N14" s="15">
        <f t="shared" si="3"/>
        <v>400</v>
      </c>
      <c r="O14" s="15">
        <f t="shared" si="0"/>
        <v>0</v>
      </c>
      <c r="P14" s="65">
        <f t="shared" si="1"/>
        <v>0</v>
      </c>
      <c r="R14" s="16"/>
    </row>
    <row r="15" spans="1:18" s="14" customFormat="1" ht="78">
      <c r="A15" s="1">
        <f t="shared" si="2"/>
        <v>9</v>
      </c>
      <c r="B15" s="10" t="s">
        <v>194</v>
      </c>
      <c r="C15" s="25" t="s">
        <v>296</v>
      </c>
      <c r="D15" s="32" t="s">
        <v>166</v>
      </c>
      <c r="E15" s="30" t="s">
        <v>387</v>
      </c>
      <c r="F15" s="30" t="s">
        <v>387</v>
      </c>
      <c r="G15" s="22">
        <v>445501</v>
      </c>
      <c r="H15" s="36" t="s">
        <v>534</v>
      </c>
      <c r="I15" s="59">
        <v>445501</v>
      </c>
      <c r="J15" s="23"/>
      <c r="K15" s="30" t="s">
        <v>301</v>
      </c>
      <c r="L15" s="25">
        <v>444237</v>
      </c>
      <c r="M15" s="25">
        <v>444237</v>
      </c>
      <c r="N15" s="15">
        <f t="shared" si="3"/>
        <v>445</v>
      </c>
      <c r="O15" s="15">
        <f t="shared" si="0"/>
        <v>0</v>
      </c>
      <c r="P15" s="65">
        <f t="shared" si="1"/>
        <v>0</v>
      </c>
      <c r="R15" s="16"/>
    </row>
    <row r="16" spans="1:18" s="15" customFormat="1" ht="50.25">
      <c r="A16" s="1">
        <f t="shared" si="2"/>
        <v>10</v>
      </c>
      <c r="B16" s="10" t="s">
        <v>195</v>
      </c>
      <c r="C16" s="25" t="s">
        <v>296</v>
      </c>
      <c r="D16" s="32" t="s">
        <v>51</v>
      </c>
      <c r="E16" s="87" t="s">
        <v>389</v>
      </c>
      <c r="F16" s="87" t="s">
        <v>389</v>
      </c>
      <c r="G16" s="22">
        <v>416878</v>
      </c>
      <c r="H16" s="36" t="s">
        <v>535</v>
      </c>
      <c r="I16" s="59">
        <v>416878</v>
      </c>
      <c r="J16" s="25"/>
      <c r="K16" s="30" t="s">
        <v>302</v>
      </c>
      <c r="L16" s="25">
        <v>416824</v>
      </c>
      <c r="M16" s="25">
        <v>416824</v>
      </c>
      <c r="N16" s="15">
        <f t="shared" si="3"/>
        <v>416</v>
      </c>
      <c r="O16" s="15">
        <f t="shared" si="0"/>
        <v>0</v>
      </c>
      <c r="P16" s="65">
        <f t="shared" si="1"/>
        <v>0</v>
      </c>
      <c r="R16" s="16"/>
    </row>
    <row r="17" spans="1:18" s="15" customFormat="1" ht="62.25">
      <c r="A17" s="1">
        <f t="shared" si="2"/>
        <v>11</v>
      </c>
      <c r="B17" s="10" t="s">
        <v>196</v>
      </c>
      <c r="C17" s="25" t="s">
        <v>296</v>
      </c>
      <c r="D17" s="67" t="s">
        <v>52</v>
      </c>
      <c r="E17" s="33" t="s">
        <v>390</v>
      </c>
      <c r="F17" s="33" t="s">
        <v>390</v>
      </c>
      <c r="G17" s="22">
        <v>447320</v>
      </c>
      <c r="H17" s="36" t="s">
        <v>536</v>
      </c>
      <c r="I17" s="59">
        <v>447320</v>
      </c>
      <c r="J17" s="25"/>
      <c r="K17" s="30" t="s">
        <v>303</v>
      </c>
      <c r="L17" s="25">
        <v>447261</v>
      </c>
      <c r="M17" s="25">
        <v>447261</v>
      </c>
      <c r="N17" s="15">
        <f t="shared" si="3"/>
        <v>447</v>
      </c>
      <c r="O17" s="15">
        <f t="shared" si="0"/>
        <v>0</v>
      </c>
      <c r="P17" s="65">
        <f t="shared" si="1"/>
        <v>0</v>
      </c>
      <c r="R17" s="16"/>
    </row>
    <row r="18" spans="1:18" s="5" customFormat="1" ht="50.25">
      <c r="A18" s="1">
        <f t="shared" si="2"/>
        <v>12</v>
      </c>
      <c r="B18" s="10" t="s">
        <v>197</v>
      </c>
      <c r="C18" s="25" t="s">
        <v>296</v>
      </c>
      <c r="D18" s="68" t="s">
        <v>53</v>
      </c>
      <c r="E18" s="87" t="s">
        <v>391</v>
      </c>
      <c r="F18" s="87" t="s">
        <v>391</v>
      </c>
      <c r="G18" s="22">
        <v>449871</v>
      </c>
      <c r="H18" s="36" t="s">
        <v>537</v>
      </c>
      <c r="I18" s="59">
        <v>449871</v>
      </c>
      <c r="J18" s="4"/>
      <c r="K18" s="30" t="s">
        <v>304</v>
      </c>
      <c r="L18" s="17">
        <v>449822</v>
      </c>
      <c r="M18" s="17">
        <v>449822</v>
      </c>
      <c r="N18" s="15">
        <f t="shared" si="3"/>
        <v>449</v>
      </c>
      <c r="O18" s="15">
        <f t="shared" si="0"/>
        <v>0</v>
      </c>
      <c r="P18" s="65">
        <f t="shared" si="1"/>
        <v>0</v>
      </c>
      <c r="R18" s="16"/>
    </row>
    <row r="19" spans="1:18" s="15" customFormat="1" ht="46.5">
      <c r="A19" s="1">
        <f t="shared" si="2"/>
        <v>13</v>
      </c>
      <c r="B19" s="10" t="s">
        <v>198</v>
      </c>
      <c r="C19" s="25" t="s">
        <v>296</v>
      </c>
      <c r="D19" s="32" t="s">
        <v>54</v>
      </c>
      <c r="E19" s="87" t="s">
        <v>392</v>
      </c>
      <c r="F19" s="87" t="s">
        <v>392</v>
      </c>
      <c r="G19" s="22">
        <v>297257</v>
      </c>
      <c r="H19" s="30" t="s">
        <v>538</v>
      </c>
      <c r="I19" s="59">
        <v>297257</v>
      </c>
      <c r="J19" s="25"/>
      <c r="K19" s="30" t="s">
        <v>305</v>
      </c>
      <c r="L19" s="25">
        <v>297208</v>
      </c>
      <c r="M19" s="25">
        <v>297208</v>
      </c>
      <c r="N19" s="15">
        <f t="shared" si="3"/>
        <v>297</v>
      </c>
      <c r="O19" s="15">
        <f t="shared" si="0"/>
        <v>0</v>
      </c>
      <c r="P19" s="65">
        <f t="shared" si="1"/>
        <v>0</v>
      </c>
      <c r="R19" s="16"/>
    </row>
    <row r="20" spans="1:18" s="15" customFormat="1" ht="62.25">
      <c r="A20" s="1">
        <f t="shared" si="2"/>
        <v>14</v>
      </c>
      <c r="B20" s="10" t="s">
        <v>199</v>
      </c>
      <c r="C20" s="25" t="s">
        <v>296</v>
      </c>
      <c r="D20" s="68" t="s">
        <v>55</v>
      </c>
      <c r="E20" s="30" t="s">
        <v>393</v>
      </c>
      <c r="F20" s="30" t="s">
        <v>393</v>
      </c>
      <c r="G20" s="22">
        <v>460838</v>
      </c>
      <c r="H20" s="30" t="s">
        <v>539</v>
      </c>
      <c r="I20" s="59">
        <v>460838</v>
      </c>
      <c r="J20" s="25"/>
      <c r="K20" s="30" t="s">
        <v>306</v>
      </c>
      <c r="L20" s="25">
        <v>460837</v>
      </c>
      <c r="M20" s="25">
        <v>460837</v>
      </c>
      <c r="N20" s="15">
        <f t="shared" si="3"/>
        <v>460</v>
      </c>
      <c r="O20" s="15">
        <f t="shared" si="0"/>
        <v>0</v>
      </c>
      <c r="P20" s="65">
        <f t="shared" si="1"/>
        <v>0</v>
      </c>
      <c r="R20" s="16"/>
    </row>
    <row r="21" spans="1:18" s="15" customFormat="1" ht="62.25">
      <c r="A21" s="1">
        <f t="shared" si="2"/>
        <v>15</v>
      </c>
      <c r="B21" s="10" t="s">
        <v>200</v>
      </c>
      <c r="C21" s="25" t="s">
        <v>296</v>
      </c>
      <c r="D21" s="32" t="s">
        <v>56</v>
      </c>
      <c r="E21" s="30" t="s">
        <v>394</v>
      </c>
      <c r="F21" s="30" t="s">
        <v>394</v>
      </c>
      <c r="G21" s="22">
        <v>296999</v>
      </c>
      <c r="H21" s="30" t="s">
        <v>540</v>
      </c>
      <c r="I21" s="59">
        <v>296800</v>
      </c>
      <c r="J21" s="25"/>
      <c r="K21" s="30" t="s">
        <v>307</v>
      </c>
      <c r="L21" s="25">
        <v>296800</v>
      </c>
      <c r="M21" s="25">
        <v>296800</v>
      </c>
      <c r="N21" s="15">
        <f t="shared" si="3"/>
        <v>296</v>
      </c>
      <c r="O21" s="15">
        <f t="shared" si="0"/>
        <v>199</v>
      </c>
      <c r="P21" s="65">
        <f t="shared" si="1"/>
        <v>199</v>
      </c>
      <c r="R21" s="16"/>
    </row>
    <row r="22" spans="1:18" s="15" customFormat="1" ht="50.25">
      <c r="A22" s="1">
        <f t="shared" si="2"/>
        <v>16</v>
      </c>
      <c r="B22" s="10" t="s">
        <v>201</v>
      </c>
      <c r="C22" s="25" t="s">
        <v>296</v>
      </c>
      <c r="D22" s="26" t="s">
        <v>57</v>
      </c>
      <c r="E22" s="30" t="s">
        <v>395</v>
      </c>
      <c r="F22" s="30" t="s">
        <v>395</v>
      </c>
      <c r="G22" s="22">
        <v>468460</v>
      </c>
      <c r="H22" s="36" t="s">
        <v>541</v>
      </c>
      <c r="I22" s="59">
        <v>468460</v>
      </c>
      <c r="J22" s="25"/>
      <c r="K22" s="30" t="s">
        <v>308</v>
      </c>
      <c r="L22" s="25">
        <v>467933</v>
      </c>
      <c r="M22" s="25">
        <v>467933</v>
      </c>
      <c r="N22" s="15">
        <f t="shared" si="3"/>
        <v>468</v>
      </c>
      <c r="O22" s="15">
        <f t="shared" si="0"/>
        <v>0</v>
      </c>
      <c r="P22" s="65">
        <f t="shared" si="1"/>
        <v>0</v>
      </c>
      <c r="R22" s="16"/>
    </row>
    <row r="23" spans="1:18" s="15" customFormat="1" ht="46.5">
      <c r="A23" s="1">
        <f t="shared" si="2"/>
        <v>17</v>
      </c>
      <c r="B23" s="10" t="s">
        <v>397</v>
      </c>
      <c r="C23" s="25" t="s">
        <v>296</v>
      </c>
      <c r="D23" s="26" t="s">
        <v>58</v>
      </c>
      <c r="E23" s="30" t="s">
        <v>396</v>
      </c>
      <c r="F23" s="30" t="s">
        <v>396</v>
      </c>
      <c r="G23" s="22">
        <v>399055</v>
      </c>
      <c r="H23" s="30" t="s">
        <v>542</v>
      </c>
      <c r="I23" s="59">
        <v>399055</v>
      </c>
      <c r="J23" s="25"/>
      <c r="K23" s="30" t="s">
        <v>309</v>
      </c>
      <c r="L23" s="25">
        <v>399041</v>
      </c>
      <c r="M23" s="25">
        <v>399041</v>
      </c>
      <c r="N23" s="15">
        <f t="shared" si="3"/>
        <v>399</v>
      </c>
      <c r="O23" s="15">
        <f t="shared" si="0"/>
        <v>0</v>
      </c>
      <c r="P23" s="65">
        <f t="shared" si="1"/>
        <v>0</v>
      </c>
      <c r="R23" s="16"/>
    </row>
    <row r="24" spans="1:18" s="15" customFormat="1" ht="78">
      <c r="A24" s="1">
        <f t="shared" si="2"/>
        <v>18</v>
      </c>
      <c r="B24" s="10" t="s">
        <v>202</v>
      </c>
      <c r="C24" s="25" t="s">
        <v>296</v>
      </c>
      <c r="D24" s="26" t="s">
        <v>61</v>
      </c>
      <c r="E24" s="30" t="s">
        <v>398</v>
      </c>
      <c r="F24" s="30" t="s">
        <v>398</v>
      </c>
      <c r="G24" s="22">
        <v>299672</v>
      </c>
      <c r="H24" s="30" t="s">
        <v>543</v>
      </c>
      <c r="I24" s="59">
        <v>296852</v>
      </c>
      <c r="J24" s="25"/>
      <c r="K24" s="30" t="s">
        <v>310</v>
      </c>
      <c r="L24" s="25">
        <v>294708</v>
      </c>
      <c r="M24" s="25">
        <v>294708</v>
      </c>
      <c r="N24" s="15">
        <f t="shared" si="3"/>
        <v>296</v>
      </c>
      <c r="O24" s="15">
        <f t="shared" si="0"/>
        <v>2820</v>
      </c>
      <c r="P24" s="65">
        <f t="shared" si="1"/>
        <v>2820</v>
      </c>
      <c r="R24" s="16"/>
    </row>
    <row r="25" spans="1:18" s="15" customFormat="1" ht="78">
      <c r="A25" s="1">
        <f t="shared" si="2"/>
        <v>19</v>
      </c>
      <c r="B25" s="10" t="s">
        <v>203</v>
      </c>
      <c r="C25" s="25" t="s">
        <v>296</v>
      </c>
      <c r="D25" s="26" t="s">
        <v>154</v>
      </c>
      <c r="E25" s="30" t="s">
        <v>386</v>
      </c>
      <c r="F25" s="30" t="s">
        <v>386</v>
      </c>
      <c r="G25" s="22">
        <v>479984</v>
      </c>
      <c r="H25" s="30" t="s">
        <v>545</v>
      </c>
      <c r="I25" s="59">
        <v>479984</v>
      </c>
      <c r="J25" s="25"/>
      <c r="K25" s="30" t="s">
        <v>311</v>
      </c>
      <c r="L25" s="25">
        <v>479421</v>
      </c>
      <c r="M25" s="25">
        <v>479421</v>
      </c>
      <c r="N25" s="15">
        <f t="shared" si="3"/>
        <v>479</v>
      </c>
      <c r="O25" s="15">
        <f t="shared" si="0"/>
        <v>0</v>
      </c>
      <c r="P25" s="65">
        <f t="shared" si="1"/>
        <v>0</v>
      </c>
      <c r="R25" s="16"/>
    </row>
    <row r="26" spans="1:18" s="15" customFormat="1" ht="50.25">
      <c r="A26" s="1">
        <f t="shared" si="2"/>
        <v>20</v>
      </c>
      <c r="B26" s="10" t="s">
        <v>204</v>
      </c>
      <c r="C26" s="25" t="s">
        <v>296</v>
      </c>
      <c r="D26" s="32" t="s">
        <v>62</v>
      </c>
      <c r="E26" s="30" t="s">
        <v>390</v>
      </c>
      <c r="F26" s="30" t="s">
        <v>390</v>
      </c>
      <c r="G26" s="22">
        <v>229693</v>
      </c>
      <c r="H26" s="36" t="s">
        <v>544</v>
      </c>
      <c r="I26" s="59">
        <v>229693</v>
      </c>
      <c r="J26" s="25"/>
      <c r="K26" s="30" t="s">
        <v>312</v>
      </c>
      <c r="L26" s="25">
        <v>229631</v>
      </c>
      <c r="M26" s="25">
        <v>229631</v>
      </c>
      <c r="N26" s="15">
        <f t="shared" si="3"/>
        <v>229</v>
      </c>
      <c r="O26" s="15">
        <f t="shared" si="0"/>
        <v>0</v>
      </c>
      <c r="P26" s="65">
        <f t="shared" si="1"/>
        <v>0</v>
      </c>
      <c r="R26" s="16"/>
    </row>
    <row r="27" spans="1:18" s="15" customFormat="1" ht="78">
      <c r="A27" s="1">
        <f t="shared" si="2"/>
        <v>21</v>
      </c>
      <c r="B27" s="10" t="s">
        <v>205</v>
      </c>
      <c r="C27" s="25" t="s">
        <v>296</v>
      </c>
      <c r="D27" s="26" t="s">
        <v>146</v>
      </c>
      <c r="E27" s="30" t="s">
        <v>399</v>
      </c>
      <c r="F27" s="30" t="s">
        <v>399</v>
      </c>
      <c r="G27" s="22">
        <v>449985</v>
      </c>
      <c r="H27" s="36" t="s">
        <v>546</v>
      </c>
      <c r="I27" s="61">
        <v>449985</v>
      </c>
      <c r="J27" s="25"/>
      <c r="K27" s="30" t="s">
        <v>313</v>
      </c>
      <c r="L27" s="25">
        <v>449912</v>
      </c>
      <c r="M27" s="25">
        <v>449912</v>
      </c>
      <c r="N27" s="15">
        <f t="shared" si="3"/>
        <v>449</v>
      </c>
      <c r="O27" s="15">
        <f t="shared" si="0"/>
        <v>0</v>
      </c>
      <c r="P27" s="65">
        <f t="shared" si="1"/>
        <v>0</v>
      </c>
      <c r="R27" s="16"/>
    </row>
    <row r="28" spans="1:18" s="15" customFormat="1" ht="46.5">
      <c r="A28" s="1">
        <f t="shared" si="2"/>
        <v>22</v>
      </c>
      <c r="B28" s="10" t="s">
        <v>206</v>
      </c>
      <c r="C28" s="25" t="s">
        <v>296</v>
      </c>
      <c r="D28" s="26" t="s">
        <v>63</v>
      </c>
      <c r="E28" s="30" t="s">
        <v>380</v>
      </c>
      <c r="F28" s="30" t="s">
        <v>380</v>
      </c>
      <c r="G28" s="22">
        <v>163629</v>
      </c>
      <c r="H28" s="30" t="s">
        <v>547</v>
      </c>
      <c r="I28" s="59">
        <v>163629</v>
      </c>
      <c r="J28" s="25"/>
      <c r="K28" s="30" t="s">
        <v>314</v>
      </c>
      <c r="L28" s="25">
        <v>163467</v>
      </c>
      <c r="M28" s="25">
        <v>163467</v>
      </c>
      <c r="N28" s="15">
        <f t="shared" si="3"/>
        <v>163</v>
      </c>
      <c r="O28" s="15">
        <f t="shared" si="0"/>
        <v>0</v>
      </c>
      <c r="P28" s="65">
        <f t="shared" si="1"/>
        <v>0</v>
      </c>
      <c r="R28" s="16"/>
    </row>
    <row r="29" spans="1:18" s="15" customFormat="1" ht="50.25">
      <c r="A29" s="1">
        <f t="shared" si="2"/>
        <v>23</v>
      </c>
      <c r="B29" s="10" t="s">
        <v>207</v>
      </c>
      <c r="C29" s="25" t="s">
        <v>296</v>
      </c>
      <c r="D29" s="26" t="s">
        <v>64</v>
      </c>
      <c r="E29" s="30" t="s">
        <v>400</v>
      </c>
      <c r="F29" s="30" t="s">
        <v>400</v>
      </c>
      <c r="G29" s="22">
        <v>297086</v>
      </c>
      <c r="H29" s="36" t="s">
        <v>548</v>
      </c>
      <c r="I29" s="59">
        <v>297086</v>
      </c>
      <c r="J29" s="25"/>
      <c r="K29" s="30" t="s">
        <v>315</v>
      </c>
      <c r="L29" s="25">
        <v>296815</v>
      </c>
      <c r="M29" s="25">
        <v>296815</v>
      </c>
      <c r="N29" s="15">
        <f t="shared" si="3"/>
        <v>297</v>
      </c>
      <c r="O29" s="15">
        <f t="shared" si="0"/>
        <v>0</v>
      </c>
      <c r="P29" s="65">
        <f t="shared" si="1"/>
        <v>0</v>
      </c>
      <c r="R29" s="16"/>
    </row>
    <row r="30" spans="1:18" s="15" customFormat="1" ht="46.5">
      <c r="A30" s="1">
        <f t="shared" si="2"/>
        <v>24</v>
      </c>
      <c r="B30" s="10" t="s">
        <v>208</v>
      </c>
      <c r="C30" s="25" t="s">
        <v>296</v>
      </c>
      <c r="D30" s="26" t="s">
        <v>65</v>
      </c>
      <c r="E30" s="30" t="s">
        <v>387</v>
      </c>
      <c r="F30" s="30" t="s">
        <v>387</v>
      </c>
      <c r="G30" s="22">
        <v>297342</v>
      </c>
      <c r="H30" s="30" t="s">
        <v>549</v>
      </c>
      <c r="I30" s="59">
        <v>297342</v>
      </c>
      <c r="J30" s="25"/>
      <c r="K30" s="30" t="s">
        <v>316</v>
      </c>
      <c r="L30" s="25">
        <v>265426</v>
      </c>
      <c r="M30" s="25">
        <v>265426</v>
      </c>
      <c r="N30" s="15">
        <f t="shared" si="3"/>
        <v>297</v>
      </c>
      <c r="O30" s="15">
        <f t="shared" si="0"/>
        <v>0</v>
      </c>
      <c r="P30" s="65">
        <f t="shared" si="1"/>
        <v>0</v>
      </c>
      <c r="R30" s="16"/>
    </row>
    <row r="31" spans="1:16" s="16" customFormat="1" ht="50.25">
      <c r="A31" s="1">
        <f t="shared" si="2"/>
        <v>25</v>
      </c>
      <c r="B31" s="10" t="s">
        <v>209</v>
      </c>
      <c r="C31" s="25" t="s">
        <v>296</v>
      </c>
      <c r="D31" s="26" t="s">
        <v>65</v>
      </c>
      <c r="E31" s="34" t="s">
        <v>401</v>
      </c>
      <c r="F31" s="34" t="s">
        <v>401</v>
      </c>
      <c r="G31" s="22">
        <v>293258</v>
      </c>
      <c r="H31" s="36" t="s">
        <v>550</v>
      </c>
      <c r="I31" s="59">
        <v>293258</v>
      </c>
      <c r="J31" s="25"/>
      <c r="K31" s="30" t="s">
        <v>317</v>
      </c>
      <c r="L31" s="25">
        <v>293256</v>
      </c>
      <c r="M31" s="25">
        <v>293256</v>
      </c>
      <c r="N31" s="15">
        <f t="shared" si="3"/>
        <v>293</v>
      </c>
      <c r="O31" s="15">
        <f t="shared" si="0"/>
        <v>0</v>
      </c>
      <c r="P31" s="65">
        <f t="shared" si="1"/>
        <v>0</v>
      </c>
    </row>
    <row r="32" spans="1:16" s="16" customFormat="1" ht="46.5">
      <c r="A32" s="1">
        <f t="shared" si="2"/>
        <v>26</v>
      </c>
      <c r="B32" s="10" t="s">
        <v>210</v>
      </c>
      <c r="C32" s="25" t="s">
        <v>296</v>
      </c>
      <c r="D32" s="31" t="s">
        <v>66</v>
      </c>
      <c r="E32" s="34" t="s">
        <v>402</v>
      </c>
      <c r="F32" s="34" t="s">
        <v>402</v>
      </c>
      <c r="G32" s="22">
        <v>440104</v>
      </c>
      <c r="H32" s="30" t="s">
        <v>553</v>
      </c>
      <c r="I32" s="59">
        <v>440104</v>
      </c>
      <c r="J32" s="25"/>
      <c r="K32" s="30" t="s">
        <v>318</v>
      </c>
      <c r="L32" s="25">
        <v>440013</v>
      </c>
      <c r="M32" s="25">
        <v>440013</v>
      </c>
      <c r="N32" s="15">
        <f t="shared" si="3"/>
        <v>440</v>
      </c>
      <c r="O32" s="15">
        <f t="shared" si="0"/>
        <v>0</v>
      </c>
      <c r="P32" s="65">
        <f t="shared" si="1"/>
        <v>0</v>
      </c>
    </row>
    <row r="33" spans="1:16" s="16" customFormat="1" ht="46.5">
      <c r="A33" s="1">
        <f t="shared" si="2"/>
        <v>27</v>
      </c>
      <c r="B33" s="10" t="s">
        <v>211</v>
      </c>
      <c r="C33" s="25" t="s">
        <v>296</v>
      </c>
      <c r="D33" s="31" t="s">
        <v>67</v>
      </c>
      <c r="E33" s="34" t="s">
        <v>403</v>
      </c>
      <c r="F33" s="34" t="s">
        <v>403</v>
      </c>
      <c r="G33" s="22">
        <v>475478</v>
      </c>
      <c r="H33" s="30" t="s">
        <v>552</v>
      </c>
      <c r="I33" s="80">
        <v>475478</v>
      </c>
      <c r="J33" s="25"/>
      <c r="K33" s="30" t="s">
        <v>319</v>
      </c>
      <c r="L33" s="25">
        <v>475476</v>
      </c>
      <c r="M33" s="25">
        <v>475476</v>
      </c>
      <c r="N33" s="15">
        <f t="shared" si="3"/>
        <v>475</v>
      </c>
      <c r="O33" s="15">
        <f t="shared" si="0"/>
        <v>0</v>
      </c>
      <c r="P33" s="65">
        <f t="shared" si="1"/>
        <v>0</v>
      </c>
    </row>
    <row r="34" spans="1:16" s="16" customFormat="1" ht="62.25">
      <c r="A34" s="1">
        <f t="shared" si="2"/>
        <v>28</v>
      </c>
      <c r="B34" s="10" t="s">
        <v>212</v>
      </c>
      <c r="C34" s="25" t="s">
        <v>296</v>
      </c>
      <c r="D34" s="26" t="s">
        <v>65</v>
      </c>
      <c r="E34" s="34" t="s">
        <v>402</v>
      </c>
      <c r="F34" s="34" t="s">
        <v>402</v>
      </c>
      <c r="G34" s="22">
        <v>243506</v>
      </c>
      <c r="H34" s="30" t="s">
        <v>551</v>
      </c>
      <c r="I34" s="59">
        <v>243506</v>
      </c>
      <c r="J34" s="25"/>
      <c r="K34" s="30" t="s">
        <v>320</v>
      </c>
      <c r="L34" s="25">
        <v>243446</v>
      </c>
      <c r="M34" s="25">
        <v>243446</v>
      </c>
      <c r="N34" s="15">
        <f t="shared" si="3"/>
        <v>243</v>
      </c>
      <c r="O34" s="15">
        <f t="shared" si="0"/>
        <v>0</v>
      </c>
      <c r="P34" s="65">
        <f t="shared" si="1"/>
        <v>0</v>
      </c>
    </row>
    <row r="35" spans="1:16" s="16" customFormat="1" ht="62.25">
      <c r="A35" s="1">
        <f t="shared" si="2"/>
        <v>29</v>
      </c>
      <c r="B35" s="10" t="s">
        <v>213</v>
      </c>
      <c r="C35" s="25" t="s">
        <v>296</v>
      </c>
      <c r="D35" s="31" t="s">
        <v>68</v>
      </c>
      <c r="E35" s="34" t="s">
        <v>404</v>
      </c>
      <c r="F35" s="34" t="s">
        <v>404</v>
      </c>
      <c r="G35" s="22">
        <v>166865</v>
      </c>
      <c r="H35" s="30" t="s">
        <v>554</v>
      </c>
      <c r="I35" s="22">
        <v>166865</v>
      </c>
      <c r="J35" s="25"/>
      <c r="K35" s="30" t="s">
        <v>321</v>
      </c>
      <c r="L35" s="25">
        <v>166878</v>
      </c>
      <c r="M35" s="25">
        <v>166865</v>
      </c>
      <c r="N35" s="15">
        <f t="shared" si="3"/>
        <v>166</v>
      </c>
      <c r="O35" s="15">
        <f t="shared" si="0"/>
        <v>0</v>
      </c>
      <c r="P35" s="65">
        <f t="shared" si="1"/>
        <v>0</v>
      </c>
    </row>
    <row r="36" spans="1:16" s="16" customFormat="1" ht="46.5">
      <c r="A36" s="2">
        <f t="shared" si="2"/>
        <v>30</v>
      </c>
      <c r="B36" s="10" t="s">
        <v>214</v>
      </c>
      <c r="C36" s="25" t="s">
        <v>296</v>
      </c>
      <c r="D36" s="31" t="s">
        <v>69</v>
      </c>
      <c r="E36" s="34" t="s">
        <v>522</v>
      </c>
      <c r="F36" s="34" t="s">
        <v>522</v>
      </c>
      <c r="G36" s="21">
        <v>2500000</v>
      </c>
      <c r="H36" s="37" t="s">
        <v>556</v>
      </c>
      <c r="I36" s="61">
        <v>2500000</v>
      </c>
      <c r="J36" s="38">
        <v>656.85</v>
      </c>
      <c r="K36" s="30" t="s">
        <v>10</v>
      </c>
      <c r="L36" s="38"/>
      <c r="M36" s="38">
        <v>1960731</v>
      </c>
      <c r="N36" s="15">
        <f t="shared" si="3"/>
        <v>2500</v>
      </c>
      <c r="O36" s="15">
        <f t="shared" si="0"/>
        <v>0</v>
      </c>
      <c r="P36" s="65">
        <v>1</v>
      </c>
    </row>
    <row r="37" spans="1:16" s="16" customFormat="1" ht="62.25">
      <c r="A37" s="2">
        <f t="shared" si="2"/>
        <v>31</v>
      </c>
      <c r="B37" s="53" t="s">
        <v>215</v>
      </c>
      <c r="C37" s="25" t="s">
        <v>296</v>
      </c>
      <c r="D37" s="76" t="s">
        <v>70</v>
      </c>
      <c r="E37" s="34" t="s">
        <v>522</v>
      </c>
      <c r="F37" s="34" t="s">
        <v>522</v>
      </c>
      <c r="G37" s="21">
        <v>2500000</v>
      </c>
      <c r="H37" s="34" t="s">
        <v>521</v>
      </c>
      <c r="I37" s="62">
        <f>G37</f>
        <v>2500000</v>
      </c>
      <c r="J37" s="38">
        <v>4444.451</v>
      </c>
      <c r="K37" s="30" t="s">
        <v>10</v>
      </c>
      <c r="L37" s="25"/>
      <c r="M37" s="25">
        <v>2087150</v>
      </c>
      <c r="N37" s="15">
        <f t="shared" si="3"/>
        <v>2500</v>
      </c>
      <c r="O37" s="15">
        <f t="shared" si="0"/>
        <v>0</v>
      </c>
      <c r="P37" s="65">
        <v>2</v>
      </c>
    </row>
    <row r="38" spans="1:16" s="16" customFormat="1" ht="46.5">
      <c r="A38" s="1">
        <f t="shared" si="2"/>
        <v>32</v>
      </c>
      <c r="B38" s="53" t="s">
        <v>216</v>
      </c>
      <c r="C38" s="25" t="s">
        <v>296</v>
      </c>
      <c r="D38" s="35" t="s">
        <v>147</v>
      </c>
      <c r="E38" s="43" t="s">
        <v>525</v>
      </c>
      <c r="F38" s="43" t="s">
        <v>525</v>
      </c>
      <c r="G38" s="21">
        <v>1000000</v>
      </c>
      <c r="H38" s="34" t="s">
        <v>524</v>
      </c>
      <c r="I38" s="59">
        <v>1000000</v>
      </c>
      <c r="J38" s="25">
        <v>0</v>
      </c>
      <c r="K38" s="84" t="s">
        <v>322</v>
      </c>
      <c r="L38" s="25">
        <v>955297</v>
      </c>
      <c r="M38" s="25">
        <v>955297</v>
      </c>
      <c r="N38" s="15">
        <f t="shared" si="3"/>
        <v>1000</v>
      </c>
      <c r="O38" s="15">
        <f t="shared" si="0"/>
        <v>0</v>
      </c>
      <c r="P38" s="65">
        <f t="shared" si="1"/>
        <v>0</v>
      </c>
    </row>
    <row r="39" spans="1:17" s="16" customFormat="1" ht="78">
      <c r="A39" s="2">
        <f t="shared" si="2"/>
        <v>33</v>
      </c>
      <c r="B39" s="53" t="s">
        <v>217</v>
      </c>
      <c r="C39" s="25" t="s">
        <v>296</v>
      </c>
      <c r="D39" s="31" t="s">
        <v>148</v>
      </c>
      <c r="E39" s="34" t="s">
        <v>523</v>
      </c>
      <c r="F39" s="34" t="s">
        <v>523</v>
      </c>
      <c r="G39" s="21">
        <v>4435947</v>
      </c>
      <c r="H39" s="30" t="s">
        <v>23</v>
      </c>
      <c r="I39" s="21">
        <v>4435947</v>
      </c>
      <c r="J39" s="25">
        <v>7706.654</v>
      </c>
      <c r="K39" s="30" t="s">
        <v>379</v>
      </c>
      <c r="L39" s="25">
        <v>4182001</v>
      </c>
      <c r="M39" s="25">
        <v>4182001</v>
      </c>
      <c r="N39" s="15">
        <f t="shared" si="3"/>
        <v>4435</v>
      </c>
      <c r="O39" s="15">
        <f t="shared" si="0"/>
        <v>0</v>
      </c>
      <c r="P39" s="65">
        <v>3</v>
      </c>
      <c r="Q39" s="16">
        <v>1</v>
      </c>
    </row>
    <row r="40" spans="1:16" s="16" customFormat="1" ht="62.25">
      <c r="A40" s="2">
        <f t="shared" si="2"/>
        <v>34</v>
      </c>
      <c r="B40" s="53" t="s">
        <v>218</v>
      </c>
      <c r="C40" s="25" t="s">
        <v>296</v>
      </c>
      <c r="D40" s="31" t="s">
        <v>71</v>
      </c>
      <c r="E40" s="34" t="s">
        <v>522</v>
      </c>
      <c r="F40" s="34" t="s">
        <v>522</v>
      </c>
      <c r="G40" s="21">
        <v>3350000</v>
      </c>
      <c r="H40" s="30" t="s">
        <v>377</v>
      </c>
      <c r="I40" s="59">
        <v>3350000</v>
      </c>
      <c r="J40" s="25">
        <v>1410.83</v>
      </c>
      <c r="K40" s="30" t="s">
        <v>378</v>
      </c>
      <c r="L40" s="25">
        <v>3255650.824</v>
      </c>
      <c r="M40" s="25">
        <v>3284038</v>
      </c>
      <c r="N40" s="15">
        <f>ROUNDDOWN(I40,-3)</f>
        <v>3350000</v>
      </c>
      <c r="O40" s="15">
        <f t="shared" si="0"/>
        <v>0</v>
      </c>
      <c r="P40" s="65">
        <f t="shared" si="1"/>
        <v>0</v>
      </c>
    </row>
    <row r="41" spans="1:16" s="48" customFormat="1" ht="17.25">
      <c r="A41" s="3" t="s">
        <v>170</v>
      </c>
      <c r="B41" s="52" t="s">
        <v>174</v>
      </c>
      <c r="C41" s="45"/>
      <c r="D41" s="46"/>
      <c r="E41" s="88"/>
      <c r="F41" s="88"/>
      <c r="G41" s="69">
        <f>SUM(G42:G76)</f>
        <v>26466865</v>
      </c>
      <c r="H41" s="69">
        <f>SUM(H42:H76)</f>
        <v>0</v>
      </c>
      <c r="I41" s="69">
        <f>SUM(I42:I76)</f>
        <v>26466863</v>
      </c>
      <c r="J41" s="69">
        <f aca="true" t="shared" si="4" ref="J41:O41">SUM(J42:J76)</f>
        <v>305154.253</v>
      </c>
      <c r="K41" s="85">
        <f t="shared" si="4"/>
        <v>0</v>
      </c>
      <c r="L41" s="69">
        <f t="shared" si="4"/>
        <v>14006677</v>
      </c>
      <c r="M41" s="69">
        <f t="shared" si="4"/>
        <v>25398280</v>
      </c>
      <c r="N41" s="69">
        <f t="shared" si="4"/>
        <v>5471014</v>
      </c>
      <c r="O41" s="69">
        <f t="shared" si="4"/>
        <v>2</v>
      </c>
      <c r="P41" s="65">
        <f>M41+J41</f>
        <v>25703434.253</v>
      </c>
    </row>
    <row r="42" spans="1:16" s="16" customFormat="1" ht="62.25">
      <c r="A42" s="1">
        <v>1</v>
      </c>
      <c r="B42" s="6" t="s">
        <v>219</v>
      </c>
      <c r="C42" s="25" t="s">
        <v>296</v>
      </c>
      <c r="D42" s="31" t="s">
        <v>144</v>
      </c>
      <c r="E42" s="34" t="s">
        <v>405</v>
      </c>
      <c r="F42" s="34" t="s">
        <v>405</v>
      </c>
      <c r="G42" s="22">
        <v>350000</v>
      </c>
      <c r="H42" s="30" t="s">
        <v>520</v>
      </c>
      <c r="I42" s="59">
        <v>350000</v>
      </c>
      <c r="J42" s="25"/>
      <c r="K42" s="30" t="s">
        <v>323</v>
      </c>
      <c r="L42" s="25">
        <v>349906</v>
      </c>
      <c r="M42" s="25">
        <v>349906</v>
      </c>
      <c r="N42" s="15">
        <f t="shared" si="3"/>
        <v>350</v>
      </c>
      <c r="O42" s="15">
        <f t="shared" si="0"/>
        <v>0</v>
      </c>
      <c r="P42" s="65">
        <f>G42-I42</f>
        <v>0</v>
      </c>
    </row>
    <row r="43" spans="1:16" s="16" customFormat="1" ht="46.5">
      <c r="A43" s="1">
        <f>A42+1</f>
        <v>2</v>
      </c>
      <c r="B43" s="6" t="s">
        <v>220</v>
      </c>
      <c r="C43" s="25" t="s">
        <v>296</v>
      </c>
      <c r="D43" s="31" t="s">
        <v>145</v>
      </c>
      <c r="E43" s="34" t="s">
        <v>408</v>
      </c>
      <c r="F43" s="34" t="s">
        <v>408</v>
      </c>
      <c r="G43" s="22">
        <v>480000</v>
      </c>
      <c r="H43" s="30" t="s">
        <v>519</v>
      </c>
      <c r="I43" s="59">
        <v>480000</v>
      </c>
      <c r="J43" s="25"/>
      <c r="K43" s="30" t="s">
        <v>324</v>
      </c>
      <c r="L43" s="25">
        <v>477708</v>
      </c>
      <c r="M43" s="25">
        <v>477708</v>
      </c>
      <c r="N43" s="15">
        <f t="shared" si="3"/>
        <v>480</v>
      </c>
      <c r="O43" s="15">
        <f t="shared" si="0"/>
        <v>0</v>
      </c>
      <c r="P43" s="65">
        <f>G43-I43</f>
        <v>0</v>
      </c>
    </row>
    <row r="44" spans="1:16" s="16" customFormat="1" ht="46.5">
      <c r="A44" s="1">
        <f aca="true" t="shared" si="5" ref="A44:A76">A43+1</f>
        <v>3</v>
      </c>
      <c r="B44" s="6" t="s">
        <v>221</v>
      </c>
      <c r="C44" s="25" t="s">
        <v>296</v>
      </c>
      <c r="D44" s="31" t="s">
        <v>149</v>
      </c>
      <c r="E44" s="34" t="s">
        <v>409</v>
      </c>
      <c r="F44" s="34" t="s">
        <v>409</v>
      </c>
      <c r="G44" s="22">
        <v>450000</v>
      </c>
      <c r="H44" s="30" t="s">
        <v>518</v>
      </c>
      <c r="I44" s="59">
        <v>450000</v>
      </c>
      <c r="J44" s="25"/>
      <c r="K44" s="30" t="s">
        <v>325</v>
      </c>
      <c r="L44" s="25">
        <v>445369</v>
      </c>
      <c r="M44" s="25">
        <v>445369</v>
      </c>
      <c r="N44" s="15">
        <f t="shared" si="3"/>
        <v>450</v>
      </c>
      <c r="O44" s="15">
        <f t="shared" si="0"/>
        <v>0</v>
      </c>
      <c r="P44" s="65">
        <f>G44-I44</f>
        <v>0</v>
      </c>
    </row>
    <row r="45" spans="1:16" s="16" customFormat="1" ht="46.5">
      <c r="A45" s="1">
        <f t="shared" si="5"/>
        <v>4</v>
      </c>
      <c r="B45" s="10" t="s">
        <v>222</v>
      </c>
      <c r="C45" s="25" t="s">
        <v>296</v>
      </c>
      <c r="D45" s="31" t="s">
        <v>150</v>
      </c>
      <c r="E45" s="34" t="s">
        <v>406</v>
      </c>
      <c r="F45" s="34" t="s">
        <v>406</v>
      </c>
      <c r="G45" s="22">
        <v>480000</v>
      </c>
      <c r="H45" s="33" t="s">
        <v>517</v>
      </c>
      <c r="I45" s="59">
        <v>480000</v>
      </c>
      <c r="J45" s="25"/>
      <c r="K45" s="30" t="s">
        <v>326</v>
      </c>
      <c r="L45" s="25">
        <v>479990</v>
      </c>
      <c r="M45" s="25">
        <v>479990</v>
      </c>
      <c r="N45" s="15">
        <f t="shared" si="3"/>
        <v>480</v>
      </c>
      <c r="O45" s="15">
        <f t="shared" si="0"/>
        <v>0</v>
      </c>
      <c r="P45" s="65">
        <f>G45-I45</f>
        <v>0</v>
      </c>
    </row>
    <row r="46" spans="1:16" s="16" customFormat="1" ht="46.5">
      <c r="A46" s="1">
        <f t="shared" si="5"/>
        <v>5</v>
      </c>
      <c r="B46" s="6" t="s">
        <v>223</v>
      </c>
      <c r="C46" s="25" t="s">
        <v>296</v>
      </c>
      <c r="D46" s="31" t="s">
        <v>151</v>
      </c>
      <c r="E46" s="34" t="s">
        <v>407</v>
      </c>
      <c r="F46" s="34" t="s">
        <v>407</v>
      </c>
      <c r="G46" s="22">
        <v>470000</v>
      </c>
      <c r="H46" s="30" t="s">
        <v>516</v>
      </c>
      <c r="I46" s="59">
        <v>470000</v>
      </c>
      <c r="J46" s="25"/>
      <c r="K46" s="30" t="s">
        <v>327</v>
      </c>
      <c r="L46" s="25">
        <v>466945</v>
      </c>
      <c r="M46" s="25">
        <v>466945</v>
      </c>
      <c r="N46" s="15">
        <f t="shared" si="3"/>
        <v>470</v>
      </c>
      <c r="O46" s="15">
        <f t="shared" si="0"/>
        <v>0</v>
      </c>
      <c r="P46" s="65">
        <f>G46-I46</f>
        <v>0</v>
      </c>
    </row>
    <row r="47" spans="1:16" s="16" customFormat="1" ht="46.5">
      <c r="A47" s="1">
        <f t="shared" si="5"/>
        <v>6</v>
      </c>
      <c r="B47" s="6" t="s">
        <v>224</v>
      </c>
      <c r="C47" s="25" t="s">
        <v>296</v>
      </c>
      <c r="D47" s="31" t="s">
        <v>132</v>
      </c>
      <c r="E47" s="34" t="s">
        <v>410</v>
      </c>
      <c r="F47" s="34" t="s">
        <v>410</v>
      </c>
      <c r="G47" s="22">
        <v>470000</v>
      </c>
      <c r="H47" s="30" t="s">
        <v>515</v>
      </c>
      <c r="I47" s="60">
        <v>470000</v>
      </c>
      <c r="J47" s="25"/>
      <c r="K47" s="30" t="s">
        <v>328</v>
      </c>
      <c r="L47" s="25">
        <v>469050</v>
      </c>
      <c r="M47" s="25">
        <v>469050</v>
      </c>
      <c r="N47" s="15">
        <f t="shared" si="3"/>
        <v>470</v>
      </c>
      <c r="O47" s="15">
        <f t="shared" si="0"/>
        <v>0</v>
      </c>
      <c r="P47" s="65">
        <f t="shared" si="1"/>
        <v>0</v>
      </c>
    </row>
    <row r="48" spans="1:16" s="16" customFormat="1" ht="46.5">
      <c r="A48" s="1">
        <f t="shared" si="5"/>
        <v>7</v>
      </c>
      <c r="B48" s="6" t="s">
        <v>225</v>
      </c>
      <c r="C48" s="25" t="s">
        <v>296</v>
      </c>
      <c r="D48" s="31" t="s">
        <v>133</v>
      </c>
      <c r="E48" s="34" t="s">
        <v>409</v>
      </c>
      <c r="F48" s="34" t="s">
        <v>409</v>
      </c>
      <c r="G48" s="22">
        <v>450000</v>
      </c>
      <c r="H48" s="30" t="s">
        <v>514</v>
      </c>
      <c r="I48" s="59">
        <v>450000</v>
      </c>
      <c r="J48" s="25"/>
      <c r="K48" s="30" t="s">
        <v>329</v>
      </c>
      <c r="L48" s="25">
        <v>446454</v>
      </c>
      <c r="M48" s="25">
        <v>446454</v>
      </c>
      <c r="N48" s="15">
        <f t="shared" si="3"/>
        <v>450</v>
      </c>
      <c r="O48" s="15">
        <f t="shared" si="0"/>
        <v>0</v>
      </c>
      <c r="P48" s="65">
        <f t="shared" si="1"/>
        <v>0</v>
      </c>
    </row>
    <row r="49" spans="1:16" s="16" customFormat="1" ht="46.5">
      <c r="A49" s="1">
        <f t="shared" si="5"/>
        <v>8</v>
      </c>
      <c r="B49" s="6" t="s">
        <v>226</v>
      </c>
      <c r="C49" s="25" t="s">
        <v>296</v>
      </c>
      <c r="D49" s="31" t="s">
        <v>134</v>
      </c>
      <c r="E49" s="34" t="s">
        <v>411</v>
      </c>
      <c r="F49" s="34" t="s">
        <v>411</v>
      </c>
      <c r="G49" s="22">
        <v>480000</v>
      </c>
      <c r="H49" s="30" t="s">
        <v>513</v>
      </c>
      <c r="I49" s="59">
        <v>480000</v>
      </c>
      <c r="J49" s="25"/>
      <c r="K49" s="30" t="s">
        <v>330</v>
      </c>
      <c r="L49" s="25">
        <v>474980</v>
      </c>
      <c r="M49" s="25">
        <v>474980</v>
      </c>
      <c r="N49" s="15">
        <f t="shared" si="3"/>
        <v>480</v>
      </c>
      <c r="O49" s="15">
        <f t="shared" si="0"/>
        <v>0</v>
      </c>
      <c r="P49" s="65">
        <f t="shared" si="1"/>
        <v>0</v>
      </c>
    </row>
    <row r="50" spans="1:16" s="16" customFormat="1" ht="46.5">
      <c r="A50" s="1">
        <f t="shared" si="5"/>
        <v>9</v>
      </c>
      <c r="B50" s="6" t="s">
        <v>227</v>
      </c>
      <c r="C50" s="25" t="s">
        <v>296</v>
      </c>
      <c r="D50" s="31" t="s">
        <v>135</v>
      </c>
      <c r="E50" s="34" t="s">
        <v>557</v>
      </c>
      <c r="F50" s="34" t="s">
        <v>557</v>
      </c>
      <c r="G50" s="22">
        <v>250000</v>
      </c>
      <c r="H50" s="30" t="s">
        <v>512</v>
      </c>
      <c r="I50" s="59">
        <v>250000</v>
      </c>
      <c r="J50" s="25"/>
      <c r="K50" s="30" t="s">
        <v>331</v>
      </c>
      <c r="L50" s="25">
        <v>249486</v>
      </c>
      <c r="M50" s="25">
        <v>249486</v>
      </c>
      <c r="N50" s="15">
        <f t="shared" si="3"/>
        <v>250</v>
      </c>
      <c r="O50" s="15">
        <f t="shared" si="0"/>
        <v>0</v>
      </c>
      <c r="P50" s="65">
        <f t="shared" si="1"/>
        <v>0</v>
      </c>
    </row>
    <row r="51" spans="1:16" s="16" customFormat="1" ht="46.5">
      <c r="A51" s="1">
        <f t="shared" si="5"/>
        <v>10</v>
      </c>
      <c r="B51" s="6" t="s">
        <v>228</v>
      </c>
      <c r="C51" s="25" t="s">
        <v>296</v>
      </c>
      <c r="D51" s="31" t="s">
        <v>136</v>
      </c>
      <c r="E51" s="34" t="s">
        <v>413</v>
      </c>
      <c r="F51" s="34" t="s">
        <v>413</v>
      </c>
      <c r="G51" s="22">
        <v>480000</v>
      </c>
      <c r="H51" s="30" t="s">
        <v>511</v>
      </c>
      <c r="I51" s="59">
        <v>480000</v>
      </c>
      <c r="J51" s="25"/>
      <c r="K51" s="30" t="s">
        <v>332</v>
      </c>
      <c r="L51" s="25">
        <v>470249</v>
      </c>
      <c r="M51" s="25">
        <v>470249</v>
      </c>
      <c r="N51" s="15">
        <f t="shared" si="3"/>
        <v>480</v>
      </c>
      <c r="O51" s="15">
        <f t="shared" si="0"/>
        <v>0</v>
      </c>
      <c r="P51" s="65">
        <f t="shared" si="1"/>
        <v>0</v>
      </c>
    </row>
    <row r="52" spans="1:16" s="16" customFormat="1" ht="78">
      <c r="A52" s="1">
        <f t="shared" si="5"/>
        <v>11</v>
      </c>
      <c r="B52" s="6" t="s">
        <v>229</v>
      </c>
      <c r="C52" s="25" t="s">
        <v>296</v>
      </c>
      <c r="D52" s="31" t="s">
        <v>59</v>
      </c>
      <c r="E52" s="34" t="s">
        <v>412</v>
      </c>
      <c r="F52" s="34" t="s">
        <v>412</v>
      </c>
      <c r="G52" s="22">
        <v>400000</v>
      </c>
      <c r="H52" s="30" t="s">
        <v>510</v>
      </c>
      <c r="I52" s="59">
        <v>400000</v>
      </c>
      <c r="J52" s="25"/>
      <c r="K52" s="30" t="s">
        <v>333</v>
      </c>
      <c r="L52" s="25">
        <v>399621</v>
      </c>
      <c r="M52" s="25">
        <v>399621</v>
      </c>
      <c r="N52" s="15">
        <f t="shared" si="3"/>
        <v>400</v>
      </c>
      <c r="O52" s="15">
        <f t="shared" si="0"/>
        <v>0</v>
      </c>
      <c r="P52" s="65">
        <f t="shared" si="1"/>
        <v>0</v>
      </c>
    </row>
    <row r="53" spans="1:16" s="16" customFormat="1" ht="78">
      <c r="A53" s="1">
        <f t="shared" si="5"/>
        <v>12</v>
      </c>
      <c r="B53" s="6" t="s">
        <v>230</v>
      </c>
      <c r="C53" s="25" t="s">
        <v>296</v>
      </c>
      <c r="D53" s="31" t="s">
        <v>140</v>
      </c>
      <c r="E53" s="34" t="s">
        <v>412</v>
      </c>
      <c r="F53" s="34" t="s">
        <v>412</v>
      </c>
      <c r="G53" s="22">
        <v>450000</v>
      </c>
      <c r="H53" s="30" t="s">
        <v>509</v>
      </c>
      <c r="I53" s="59">
        <v>450000</v>
      </c>
      <c r="J53" s="25"/>
      <c r="K53" s="30" t="s">
        <v>334</v>
      </c>
      <c r="L53" s="25">
        <v>449344</v>
      </c>
      <c r="M53" s="25">
        <v>449344</v>
      </c>
      <c r="N53" s="15">
        <f t="shared" si="3"/>
        <v>450</v>
      </c>
      <c r="O53" s="15">
        <f t="shared" si="0"/>
        <v>0</v>
      </c>
      <c r="P53" s="65">
        <f t="shared" si="1"/>
        <v>0</v>
      </c>
    </row>
    <row r="54" spans="1:16" s="16" customFormat="1" ht="46.5">
      <c r="A54" s="1">
        <f t="shared" si="5"/>
        <v>13</v>
      </c>
      <c r="B54" s="6" t="s">
        <v>231</v>
      </c>
      <c r="C54" s="25" t="s">
        <v>296</v>
      </c>
      <c r="D54" s="31" t="s">
        <v>141</v>
      </c>
      <c r="E54" s="34" t="s">
        <v>414</v>
      </c>
      <c r="F54" s="34" t="s">
        <v>414</v>
      </c>
      <c r="G54" s="22">
        <v>449898</v>
      </c>
      <c r="H54" s="30" t="s">
        <v>508</v>
      </c>
      <c r="I54" s="59">
        <v>449898</v>
      </c>
      <c r="J54" s="25"/>
      <c r="K54" s="30" t="s">
        <v>335</v>
      </c>
      <c r="L54" s="25">
        <v>449762</v>
      </c>
      <c r="M54" s="25">
        <v>449762</v>
      </c>
      <c r="N54" s="15">
        <f t="shared" si="3"/>
        <v>449</v>
      </c>
      <c r="O54" s="15">
        <f t="shared" si="0"/>
        <v>0</v>
      </c>
      <c r="P54" s="65">
        <f t="shared" si="1"/>
        <v>0</v>
      </c>
    </row>
    <row r="55" spans="1:16" s="16" customFormat="1" ht="46.5">
      <c r="A55" s="1">
        <f t="shared" si="5"/>
        <v>14</v>
      </c>
      <c r="B55" s="6" t="s">
        <v>232</v>
      </c>
      <c r="C55" s="25" t="s">
        <v>296</v>
      </c>
      <c r="D55" s="31" t="s">
        <v>142</v>
      </c>
      <c r="E55" s="34" t="s">
        <v>415</v>
      </c>
      <c r="F55" s="34" t="s">
        <v>415</v>
      </c>
      <c r="G55" s="22">
        <v>449967</v>
      </c>
      <c r="H55" s="30" t="s">
        <v>507</v>
      </c>
      <c r="I55" s="59">
        <v>449967</v>
      </c>
      <c r="J55" s="25"/>
      <c r="K55" s="30" t="s">
        <v>336</v>
      </c>
      <c r="L55" s="25">
        <v>449667</v>
      </c>
      <c r="M55" s="25">
        <v>449667</v>
      </c>
      <c r="N55" s="15">
        <f t="shared" si="3"/>
        <v>449</v>
      </c>
      <c r="O55" s="15">
        <f t="shared" si="0"/>
        <v>0</v>
      </c>
      <c r="P55" s="65">
        <f t="shared" si="1"/>
        <v>0</v>
      </c>
    </row>
    <row r="56" spans="1:16" s="16" customFormat="1" ht="46.5">
      <c r="A56" s="2">
        <f t="shared" si="5"/>
        <v>15</v>
      </c>
      <c r="B56" s="7" t="s">
        <v>233</v>
      </c>
      <c r="C56" s="25" t="s">
        <v>296</v>
      </c>
      <c r="D56" s="7" t="s">
        <v>143</v>
      </c>
      <c r="E56" s="34"/>
      <c r="F56" s="34"/>
      <c r="G56" s="21">
        <v>3000000</v>
      </c>
      <c r="H56" s="30" t="s">
        <v>372</v>
      </c>
      <c r="I56" s="21">
        <v>3000000</v>
      </c>
      <c r="J56" s="25">
        <v>6217.504</v>
      </c>
      <c r="K56" s="30" t="s">
        <v>373</v>
      </c>
      <c r="L56" s="25">
        <v>2870341</v>
      </c>
      <c r="M56" s="25">
        <v>2890265</v>
      </c>
      <c r="N56" s="15">
        <f t="shared" si="3"/>
        <v>3000</v>
      </c>
      <c r="O56" s="15">
        <f t="shared" si="0"/>
        <v>0</v>
      </c>
      <c r="P56" s="65">
        <f t="shared" si="1"/>
        <v>0</v>
      </c>
    </row>
    <row r="57" spans="1:16" s="16" customFormat="1" ht="62.25">
      <c r="A57" s="1">
        <f t="shared" si="5"/>
        <v>16</v>
      </c>
      <c r="B57" s="6" t="s">
        <v>234</v>
      </c>
      <c r="C57" s="25" t="s">
        <v>296</v>
      </c>
      <c r="D57" s="31" t="s">
        <v>158</v>
      </c>
      <c r="E57" s="34" t="s">
        <v>416</v>
      </c>
      <c r="F57" s="34" t="s">
        <v>416</v>
      </c>
      <c r="G57" s="22">
        <v>150000</v>
      </c>
      <c r="H57" s="34" t="s">
        <v>506</v>
      </c>
      <c r="I57" s="22">
        <v>149998</v>
      </c>
      <c r="J57" s="25"/>
      <c r="K57" s="30" t="s">
        <v>337</v>
      </c>
      <c r="L57" s="25">
        <v>148586</v>
      </c>
      <c r="M57" s="25">
        <v>148586</v>
      </c>
      <c r="N57" s="15">
        <f t="shared" si="3"/>
        <v>149</v>
      </c>
      <c r="O57" s="15">
        <f t="shared" si="0"/>
        <v>2</v>
      </c>
      <c r="P57" s="65">
        <f t="shared" si="1"/>
        <v>2</v>
      </c>
    </row>
    <row r="58" spans="1:16" s="16" customFormat="1" ht="46.5">
      <c r="A58" s="1">
        <f t="shared" si="5"/>
        <v>17</v>
      </c>
      <c r="B58" s="6" t="s">
        <v>235</v>
      </c>
      <c r="C58" s="25" t="s">
        <v>296</v>
      </c>
      <c r="D58" s="31" t="s">
        <v>126</v>
      </c>
      <c r="E58" s="34" t="s">
        <v>419</v>
      </c>
      <c r="F58" s="34" t="s">
        <v>419</v>
      </c>
      <c r="G58" s="22">
        <v>400000</v>
      </c>
      <c r="H58" s="34" t="s">
        <v>573</v>
      </c>
      <c r="I58" s="59">
        <v>400000</v>
      </c>
      <c r="J58" s="25"/>
      <c r="K58" s="30" t="s">
        <v>338</v>
      </c>
      <c r="L58" s="25">
        <v>381374</v>
      </c>
      <c r="M58" s="25">
        <v>381374</v>
      </c>
      <c r="N58" s="15">
        <f t="shared" si="3"/>
        <v>400</v>
      </c>
      <c r="O58" s="15">
        <f t="shared" si="0"/>
        <v>0</v>
      </c>
      <c r="P58" s="65">
        <f t="shared" si="1"/>
        <v>0</v>
      </c>
    </row>
    <row r="59" spans="1:16" s="16" customFormat="1" ht="46.5">
      <c r="A59" s="1">
        <f t="shared" si="5"/>
        <v>18</v>
      </c>
      <c r="B59" s="6" t="s">
        <v>236</v>
      </c>
      <c r="C59" s="25" t="s">
        <v>296</v>
      </c>
      <c r="D59" s="31" t="s">
        <v>131</v>
      </c>
      <c r="E59" s="34" t="s">
        <v>418</v>
      </c>
      <c r="F59" s="34" t="s">
        <v>418</v>
      </c>
      <c r="G59" s="22">
        <v>300000</v>
      </c>
      <c r="H59" s="34" t="s">
        <v>572</v>
      </c>
      <c r="I59" s="59">
        <v>300000</v>
      </c>
      <c r="J59" s="25"/>
      <c r="K59" s="30" t="s">
        <v>339</v>
      </c>
      <c r="L59" s="25">
        <v>299396</v>
      </c>
      <c r="M59" s="25">
        <v>299396</v>
      </c>
      <c r="N59" s="15">
        <f t="shared" si="3"/>
        <v>300</v>
      </c>
      <c r="O59" s="15">
        <f t="shared" si="0"/>
        <v>0</v>
      </c>
      <c r="P59" s="65">
        <f t="shared" si="1"/>
        <v>0</v>
      </c>
    </row>
    <row r="60" spans="1:16" s="16" customFormat="1" ht="46.5">
      <c r="A60" s="1">
        <f t="shared" si="5"/>
        <v>19</v>
      </c>
      <c r="B60" s="6" t="s">
        <v>237</v>
      </c>
      <c r="C60" s="25" t="s">
        <v>296</v>
      </c>
      <c r="D60" s="31" t="s">
        <v>125</v>
      </c>
      <c r="E60" s="87" t="s">
        <v>417</v>
      </c>
      <c r="F60" s="87" t="s">
        <v>417</v>
      </c>
      <c r="G60" s="22">
        <v>400000</v>
      </c>
      <c r="H60" s="34" t="s">
        <v>571</v>
      </c>
      <c r="I60" s="59">
        <v>400000</v>
      </c>
      <c r="J60" s="25"/>
      <c r="K60" s="30" t="s">
        <v>340</v>
      </c>
      <c r="L60" s="25">
        <v>380302</v>
      </c>
      <c r="M60" s="25">
        <v>380302</v>
      </c>
      <c r="N60" s="15">
        <f t="shared" si="3"/>
        <v>400</v>
      </c>
      <c r="O60" s="15">
        <f t="shared" si="0"/>
        <v>0</v>
      </c>
      <c r="P60" s="65">
        <f t="shared" si="1"/>
        <v>0</v>
      </c>
    </row>
    <row r="61" spans="1:16" s="16" customFormat="1" ht="46.5">
      <c r="A61" s="1">
        <f t="shared" si="5"/>
        <v>20</v>
      </c>
      <c r="B61" s="6" t="s">
        <v>238</v>
      </c>
      <c r="C61" s="25" t="s">
        <v>296</v>
      </c>
      <c r="D61" s="31" t="s">
        <v>126</v>
      </c>
      <c r="E61" s="34" t="s">
        <v>420</v>
      </c>
      <c r="F61" s="34" t="s">
        <v>420</v>
      </c>
      <c r="G61" s="22">
        <v>400000</v>
      </c>
      <c r="H61" s="34" t="s">
        <v>570</v>
      </c>
      <c r="I61" s="59">
        <v>400000</v>
      </c>
      <c r="J61" s="25"/>
      <c r="K61" s="30" t="s">
        <v>341</v>
      </c>
      <c r="L61" s="25">
        <v>399460</v>
      </c>
      <c r="M61" s="25">
        <v>399460</v>
      </c>
      <c r="N61" s="15">
        <f t="shared" si="3"/>
        <v>400</v>
      </c>
      <c r="O61" s="15">
        <f t="shared" si="0"/>
        <v>0</v>
      </c>
      <c r="P61" s="65">
        <f t="shared" si="1"/>
        <v>0</v>
      </c>
    </row>
    <row r="62" spans="1:16" s="16" customFormat="1" ht="46.5">
      <c r="A62" s="1">
        <f t="shared" si="5"/>
        <v>21</v>
      </c>
      <c r="B62" s="6" t="s">
        <v>239</v>
      </c>
      <c r="C62" s="25" t="s">
        <v>296</v>
      </c>
      <c r="D62" s="31" t="s">
        <v>127</v>
      </c>
      <c r="E62" s="34" t="s">
        <v>421</v>
      </c>
      <c r="F62" s="34" t="s">
        <v>421</v>
      </c>
      <c r="G62" s="22">
        <v>400000</v>
      </c>
      <c r="H62" s="34" t="s">
        <v>569</v>
      </c>
      <c r="I62" s="59">
        <v>400000</v>
      </c>
      <c r="J62" s="25"/>
      <c r="K62" s="30" t="s">
        <v>342</v>
      </c>
      <c r="L62" s="25">
        <v>382810</v>
      </c>
      <c r="M62" s="25">
        <v>382810</v>
      </c>
      <c r="N62" s="15">
        <f t="shared" si="3"/>
        <v>400</v>
      </c>
      <c r="O62" s="15">
        <f t="shared" si="0"/>
        <v>0</v>
      </c>
      <c r="P62" s="65">
        <f t="shared" si="1"/>
        <v>0</v>
      </c>
    </row>
    <row r="63" spans="1:16" s="16" customFormat="1" ht="46.5">
      <c r="A63" s="1">
        <f t="shared" si="5"/>
        <v>22</v>
      </c>
      <c r="B63" s="6" t="s">
        <v>240</v>
      </c>
      <c r="C63" s="25" t="s">
        <v>296</v>
      </c>
      <c r="D63" s="31" t="s">
        <v>128</v>
      </c>
      <c r="E63" s="34" t="s">
        <v>410</v>
      </c>
      <c r="F63" s="34" t="s">
        <v>410</v>
      </c>
      <c r="G63" s="22">
        <v>300000</v>
      </c>
      <c r="H63" s="34" t="s">
        <v>568</v>
      </c>
      <c r="I63" s="59">
        <v>300000</v>
      </c>
      <c r="J63" s="25"/>
      <c r="K63" s="30" t="s">
        <v>343</v>
      </c>
      <c r="L63" s="25">
        <v>299559</v>
      </c>
      <c r="M63" s="25">
        <v>299559</v>
      </c>
      <c r="N63" s="15">
        <f t="shared" si="3"/>
        <v>300</v>
      </c>
      <c r="O63" s="15">
        <f t="shared" si="0"/>
        <v>0</v>
      </c>
      <c r="P63" s="65">
        <f t="shared" si="1"/>
        <v>0</v>
      </c>
    </row>
    <row r="64" spans="1:16" s="16" customFormat="1" ht="46.5">
      <c r="A64" s="1">
        <f t="shared" si="5"/>
        <v>23</v>
      </c>
      <c r="B64" s="6" t="s">
        <v>241</v>
      </c>
      <c r="C64" s="25" t="s">
        <v>296</v>
      </c>
      <c r="D64" s="31" t="s">
        <v>127</v>
      </c>
      <c r="E64" s="34" t="s">
        <v>419</v>
      </c>
      <c r="F64" s="34" t="s">
        <v>419</v>
      </c>
      <c r="G64" s="22">
        <v>400000</v>
      </c>
      <c r="H64" s="34" t="s">
        <v>567</v>
      </c>
      <c r="I64" s="59">
        <v>400000</v>
      </c>
      <c r="J64" s="25"/>
      <c r="K64" s="30" t="s">
        <v>344</v>
      </c>
      <c r="L64" s="25">
        <v>379226</v>
      </c>
      <c r="M64" s="25">
        <v>379226</v>
      </c>
      <c r="N64" s="15">
        <f t="shared" si="3"/>
        <v>400</v>
      </c>
      <c r="O64" s="15">
        <f t="shared" si="0"/>
        <v>0</v>
      </c>
      <c r="P64" s="65">
        <f t="shared" si="1"/>
        <v>0</v>
      </c>
    </row>
    <row r="65" spans="1:16" s="16" customFormat="1" ht="46.5">
      <c r="A65" s="1">
        <f t="shared" si="5"/>
        <v>24</v>
      </c>
      <c r="B65" s="6" t="s">
        <v>242</v>
      </c>
      <c r="C65" s="25" t="s">
        <v>296</v>
      </c>
      <c r="D65" s="31" t="s">
        <v>127</v>
      </c>
      <c r="E65" s="34" t="s">
        <v>422</v>
      </c>
      <c r="F65" s="34" t="s">
        <v>422</v>
      </c>
      <c r="G65" s="22">
        <v>257000</v>
      </c>
      <c r="H65" s="34" t="s">
        <v>566</v>
      </c>
      <c r="I65" s="59">
        <v>257000</v>
      </c>
      <c r="J65" s="25"/>
      <c r="K65" s="30" t="s">
        <v>345</v>
      </c>
      <c r="L65" s="25">
        <v>254501</v>
      </c>
      <c r="M65" s="25">
        <v>254501</v>
      </c>
      <c r="N65" s="15">
        <f t="shared" si="3"/>
        <v>257</v>
      </c>
      <c r="O65" s="15">
        <f t="shared" si="0"/>
        <v>0</v>
      </c>
      <c r="P65" s="65">
        <f t="shared" si="1"/>
        <v>0</v>
      </c>
    </row>
    <row r="66" spans="1:16" s="16" customFormat="1" ht="46.5">
      <c r="A66" s="1">
        <f t="shared" si="5"/>
        <v>25</v>
      </c>
      <c r="B66" s="6" t="s">
        <v>243</v>
      </c>
      <c r="C66" s="25" t="s">
        <v>296</v>
      </c>
      <c r="D66" s="31" t="s">
        <v>129</v>
      </c>
      <c r="E66" s="34" t="s">
        <v>413</v>
      </c>
      <c r="F66" s="34" t="s">
        <v>413</v>
      </c>
      <c r="G66" s="22">
        <v>300000</v>
      </c>
      <c r="H66" s="34" t="s">
        <v>565</v>
      </c>
      <c r="I66" s="59">
        <v>300000</v>
      </c>
      <c r="J66" s="25"/>
      <c r="K66" s="30" t="s">
        <v>346</v>
      </c>
      <c r="L66" s="25">
        <v>296994</v>
      </c>
      <c r="M66" s="25">
        <v>296994</v>
      </c>
      <c r="N66" s="15">
        <f t="shared" si="3"/>
        <v>300</v>
      </c>
      <c r="O66" s="15">
        <f t="shared" si="0"/>
        <v>0</v>
      </c>
      <c r="P66" s="65">
        <f t="shared" si="1"/>
        <v>0</v>
      </c>
    </row>
    <row r="67" spans="1:16" s="16" customFormat="1" ht="46.5">
      <c r="A67" s="1">
        <f t="shared" si="5"/>
        <v>26</v>
      </c>
      <c r="B67" s="6" t="s">
        <v>244</v>
      </c>
      <c r="C67" s="25" t="s">
        <v>296</v>
      </c>
      <c r="D67" s="31" t="s">
        <v>130</v>
      </c>
      <c r="E67" s="34" t="s">
        <v>423</v>
      </c>
      <c r="F67" s="34" t="s">
        <v>423</v>
      </c>
      <c r="G67" s="22">
        <v>400000</v>
      </c>
      <c r="H67" s="34" t="s">
        <v>564</v>
      </c>
      <c r="I67" s="59">
        <v>400000</v>
      </c>
      <c r="J67" s="25"/>
      <c r="K67" s="30" t="s">
        <v>347</v>
      </c>
      <c r="L67" s="25">
        <v>387228</v>
      </c>
      <c r="M67" s="25">
        <v>387228</v>
      </c>
      <c r="N67" s="15">
        <f t="shared" si="3"/>
        <v>400</v>
      </c>
      <c r="O67" s="15">
        <f t="shared" si="0"/>
        <v>0</v>
      </c>
      <c r="P67" s="65">
        <f t="shared" si="1"/>
        <v>0</v>
      </c>
    </row>
    <row r="68" spans="1:16" s="16" customFormat="1" ht="46.5">
      <c r="A68" s="1">
        <f t="shared" si="5"/>
        <v>27</v>
      </c>
      <c r="B68" s="6" t="s">
        <v>245</v>
      </c>
      <c r="C68" s="25" t="s">
        <v>296</v>
      </c>
      <c r="D68" s="31" t="s">
        <v>127</v>
      </c>
      <c r="E68" s="34" t="s">
        <v>421</v>
      </c>
      <c r="F68" s="34" t="s">
        <v>421</v>
      </c>
      <c r="G68" s="22">
        <v>400000</v>
      </c>
      <c r="H68" s="34" t="s">
        <v>563</v>
      </c>
      <c r="I68" s="59">
        <v>400000</v>
      </c>
      <c r="J68" s="25"/>
      <c r="K68" s="30" t="s">
        <v>348</v>
      </c>
      <c r="L68" s="25">
        <v>381941</v>
      </c>
      <c r="M68" s="25">
        <v>381941</v>
      </c>
      <c r="N68" s="15">
        <f t="shared" si="3"/>
        <v>400</v>
      </c>
      <c r="O68" s="15">
        <f t="shared" si="0"/>
        <v>0</v>
      </c>
      <c r="P68" s="65">
        <f t="shared" si="1"/>
        <v>0</v>
      </c>
    </row>
    <row r="69" spans="1:16" s="16" customFormat="1" ht="46.5">
      <c r="A69" s="1">
        <f t="shared" si="5"/>
        <v>28</v>
      </c>
      <c r="B69" s="6" t="s">
        <v>246</v>
      </c>
      <c r="C69" s="25" t="s">
        <v>296</v>
      </c>
      <c r="D69" s="31" t="s">
        <v>72</v>
      </c>
      <c r="E69" s="34" t="s">
        <v>419</v>
      </c>
      <c r="F69" s="34" t="s">
        <v>419</v>
      </c>
      <c r="G69" s="22">
        <v>400000</v>
      </c>
      <c r="H69" s="34" t="s">
        <v>562</v>
      </c>
      <c r="I69" s="59">
        <v>400000</v>
      </c>
      <c r="J69" s="25"/>
      <c r="K69" s="30" t="s">
        <v>349</v>
      </c>
      <c r="L69" s="25">
        <v>380283</v>
      </c>
      <c r="M69" s="25">
        <v>380283</v>
      </c>
      <c r="N69" s="15">
        <f t="shared" si="3"/>
        <v>400</v>
      </c>
      <c r="O69" s="15">
        <f t="shared" si="0"/>
        <v>0</v>
      </c>
      <c r="P69" s="65">
        <f t="shared" si="1"/>
        <v>0</v>
      </c>
    </row>
    <row r="70" spans="1:16" s="16" customFormat="1" ht="46.5">
      <c r="A70" s="1">
        <f t="shared" si="5"/>
        <v>29</v>
      </c>
      <c r="B70" s="6" t="s">
        <v>247</v>
      </c>
      <c r="C70" s="25" t="s">
        <v>296</v>
      </c>
      <c r="D70" s="31" t="s">
        <v>73</v>
      </c>
      <c r="E70" s="34" t="s">
        <v>424</v>
      </c>
      <c r="F70" s="34" t="s">
        <v>424</v>
      </c>
      <c r="G70" s="22">
        <v>300000</v>
      </c>
      <c r="H70" s="34" t="s">
        <v>561</v>
      </c>
      <c r="I70" s="59">
        <v>300000</v>
      </c>
      <c r="J70" s="25"/>
      <c r="K70" s="30" t="s">
        <v>330</v>
      </c>
      <c r="L70" s="25">
        <v>298917</v>
      </c>
      <c r="M70" s="25">
        <v>298917</v>
      </c>
      <c r="N70" s="15">
        <f t="shared" si="3"/>
        <v>300</v>
      </c>
      <c r="O70" s="15">
        <f t="shared" si="0"/>
        <v>0</v>
      </c>
      <c r="P70" s="65">
        <f t="shared" si="1"/>
        <v>0</v>
      </c>
    </row>
    <row r="71" spans="1:16" s="16" customFormat="1" ht="46.5">
      <c r="A71" s="1">
        <f t="shared" si="5"/>
        <v>30</v>
      </c>
      <c r="B71" s="6" t="s">
        <v>248</v>
      </c>
      <c r="C71" s="25" t="s">
        <v>296</v>
      </c>
      <c r="D71" s="31" t="s">
        <v>74</v>
      </c>
      <c r="E71" s="34" t="s">
        <v>415</v>
      </c>
      <c r="F71" s="34" t="s">
        <v>415</v>
      </c>
      <c r="G71" s="22">
        <v>400000</v>
      </c>
      <c r="H71" s="34" t="s">
        <v>560</v>
      </c>
      <c r="I71" s="59">
        <v>400000</v>
      </c>
      <c r="J71" s="25"/>
      <c r="K71" s="30" t="s">
        <v>350</v>
      </c>
      <c r="L71" s="25">
        <v>387228</v>
      </c>
      <c r="M71" s="25">
        <v>387228</v>
      </c>
      <c r="N71" s="15">
        <f t="shared" si="3"/>
        <v>400</v>
      </c>
      <c r="O71" s="15">
        <f t="shared" si="0"/>
        <v>0</v>
      </c>
      <c r="P71" s="65">
        <f t="shared" si="1"/>
        <v>0</v>
      </c>
    </row>
    <row r="72" spans="1:18" s="44" customFormat="1" ht="46.5">
      <c r="A72" s="2">
        <f t="shared" si="5"/>
        <v>31</v>
      </c>
      <c r="B72" s="7" t="s">
        <v>249</v>
      </c>
      <c r="C72" s="38" t="s">
        <v>296</v>
      </c>
      <c r="D72" s="35" t="s">
        <v>159</v>
      </c>
      <c r="E72" s="43"/>
      <c r="F72" s="43"/>
      <c r="G72" s="21">
        <v>2950000</v>
      </c>
      <c r="H72" s="43" t="s">
        <v>574</v>
      </c>
      <c r="I72" s="21">
        <v>2950000</v>
      </c>
      <c r="J72" s="38">
        <v>20998</v>
      </c>
      <c r="K72" s="86" t="s">
        <v>24</v>
      </c>
      <c r="L72" s="38"/>
      <c r="M72" s="38">
        <v>2828278</v>
      </c>
      <c r="N72" s="41">
        <f>ROUNDDOWN(I72,-3)</f>
        <v>2950000</v>
      </c>
      <c r="O72" s="41">
        <f aca="true" t="shared" si="6" ref="O72:O130">G72-I72</f>
        <v>0</v>
      </c>
      <c r="P72" s="65">
        <v>4</v>
      </c>
      <c r="R72" s="16"/>
    </row>
    <row r="73" spans="1:18" s="44" customFormat="1" ht="46.5">
      <c r="A73" s="2">
        <f t="shared" si="5"/>
        <v>32</v>
      </c>
      <c r="B73" s="7" t="s">
        <v>250</v>
      </c>
      <c r="C73" s="38" t="s">
        <v>296</v>
      </c>
      <c r="D73" s="35" t="s">
        <v>75</v>
      </c>
      <c r="E73" s="43"/>
      <c r="F73" s="43"/>
      <c r="G73" s="21">
        <v>2500000</v>
      </c>
      <c r="H73" s="43" t="s">
        <v>559</v>
      </c>
      <c r="I73" s="62">
        <v>2500000</v>
      </c>
      <c r="J73" s="38">
        <v>249014.309</v>
      </c>
      <c r="K73" s="86" t="s">
        <v>24</v>
      </c>
      <c r="L73" s="38"/>
      <c r="M73" s="38">
        <f>2426354-175500</f>
        <v>2250854</v>
      </c>
      <c r="N73" s="41">
        <f>ROUNDDOWN(I73,-3)</f>
        <v>2500000</v>
      </c>
      <c r="O73" s="41">
        <f t="shared" si="6"/>
        <v>0</v>
      </c>
      <c r="P73" s="65">
        <v>5</v>
      </c>
      <c r="R73" s="16"/>
    </row>
    <row r="74" spans="1:16" s="16" customFormat="1" ht="30.75">
      <c r="A74" s="2">
        <f t="shared" si="5"/>
        <v>33</v>
      </c>
      <c r="B74" s="7" t="s">
        <v>251</v>
      </c>
      <c r="C74" s="25" t="s">
        <v>296</v>
      </c>
      <c r="D74" s="31" t="s">
        <v>76</v>
      </c>
      <c r="E74" s="34"/>
      <c r="F74" s="34"/>
      <c r="G74" s="21">
        <v>4300000</v>
      </c>
      <c r="H74" s="34" t="s">
        <v>555</v>
      </c>
      <c r="I74" s="21">
        <v>4300000</v>
      </c>
      <c r="J74" s="25">
        <v>28924.44</v>
      </c>
      <c r="K74" s="30" t="s">
        <v>24</v>
      </c>
      <c r="L74" s="25"/>
      <c r="M74" s="25">
        <v>4218059</v>
      </c>
      <c r="N74" s="15">
        <f t="shared" si="3"/>
        <v>4300</v>
      </c>
      <c r="O74" s="15">
        <f t="shared" si="6"/>
        <v>0</v>
      </c>
      <c r="P74" s="65">
        <v>6</v>
      </c>
    </row>
    <row r="75" spans="1:18" s="42" customFormat="1" ht="46.5">
      <c r="A75" s="2">
        <f t="shared" si="5"/>
        <v>34</v>
      </c>
      <c r="B75" s="7" t="s">
        <v>252</v>
      </c>
      <c r="C75" s="38" t="s">
        <v>296</v>
      </c>
      <c r="D75" s="7" t="s">
        <v>77</v>
      </c>
      <c r="E75" s="2" t="s">
        <v>575</v>
      </c>
      <c r="F75" s="2" t="s">
        <v>575</v>
      </c>
      <c r="G75" s="21">
        <v>1200000</v>
      </c>
      <c r="H75" s="43" t="s">
        <v>0</v>
      </c>
      <c r="I75" s="21">
        <v>1200000</v>
      </c>
      <c r="J75" s="38"/>
      <c r="K75" s="86" t="s">
        <v>24</v>
      </c>
      <c r="L75" s="38"/>
      <c r="M75" s="38">
        <v>955927</v>
      </c>
      <c r="N75" s="41">
        <f>ROUNDDOWN(I75,-3)/1000</f>
        <v>1200</v>
      </c>
      <c r="O75" s="41">
        <f t="shared" si="6"/>
        <v>0</v>
      </c>
      <c r="P75" s="65">
        <v>7</v>
      </c>
      <c r="R75" s="16"/>
    </row>
    <row r="76" spans="1:18" s="42" customFormat="1" ht="46.5">
      <c r="A76" s="2">
        <f t="shared" si="5"/>
        <v>35</v>
      </c>
      <c r="B76" s="7" t="s">
        <v>253</v>
      </c>
      <c r="C76" s="38" t="s">
        <v>296</v>
      </c>
      <c r="D76" s="7" t="s">
        <v>78</v>
      </c>
      <c r="E76" s="2" t="s">
        <v>2</v>
      </c>
      <c r="F76" s="2" t="s">
        <v>2</v>
      </c>
      <c r="G76" s="21">
        <v>1200000</v>
      </c>
      <c r="H76" s="43" t="s">
        <v>1</v>
      </c>
      <c r="I76" s="21">
        <v>1200000</v>
      </c>
      <c r="J76" s="38"/>
      <c r="K76" s="86" t="s">
        <v>24</v>
      </c>
      <c r="L76" s="38"/>
      <c r="M76" s="38">
        <v>1118561</v>
      </c>
      <c r="N76" s="41">
        <f aca="true" t="shared" si="7" ref="N76:N121">ROUNDDOWN(I76,-3)/1000</f>
        <v>1200</v>
      </c>
      <c r="O76" s="41">
        <f t="shared" si="6"/>
        <v>0</v>
      </c>
      <c r="P76" s="65">
        <v>8</v>
      </c>
      <c r="R76" s="16"/>
    </row>
    <row r="77" spans="1:16" s="51" customFormat="1" ht="17.25">
      <c r="A77" s="3" t="s">
        <v>170</v>
      </c>
      <c r="B77" s="52" t="s">
        <v>175</v>
      </c>
      <c r="C77" s="49"/>
      <c r="D77" s="50"/>
      <c r="E77" s="3"/>
      <c r="F77" s="3"/>
      <c r="G77" s="69">
        <f>SUM(G78:G109)</f>
        <v>22560000</v>
      </c>
      <c r="H77" s="69">
        <f aca="true" t="shared" si="8" ref="H77:M77">SUM(H78:H109)</f>
        <v>0</v>
      </c>
      <c r="I77" s="69">
        <f t="shared" si="8"/>
        <v>22543567</v>
      </c>
      <c r="J77" s="69">
        <f t="shared" si="8"/>
        <v>716240.453</v>
      </c>
      <c r="K77" s="85">
        <f t="shared" si="8"/>
        <v>0</v>
      </c>
      <c r="L77" s="69">
        <f t="shared" si="8"/>
        <v>5820095</v>
      </c>
      <c r="M77" s="69">
        <f t="shared" si="8"/>
        <v>20872916.1</v>
      </c>
      <c r="N77" s="69">
        <f>SUM(N78:N109)</f>
        <v>2009972</v>
      </c>
      <c r="O77" s="69">
        <f>SUM(O78:O109)</f>
        <v>16355</v>
      </c>
      <c r="P77" s="65"/>
    </row>
    <row r="78" spans="1:18" ht="46.5">
      <c r="A78" s="2">
        <v>1</v>
      </c>
      <c r="B78" s="7" t="s">
        <v>254</v>
      </c>
      <c r="C78" s="25" t="s">
        <v>296</v>
      </c>
      <c r="D78" s="32" t="s">
        <v>79</v>
      </c>
      <c r="E78" s="33" t="s">
        <v>433</v>
      </c>
      <c r="F78" s="33" t="s">
        <v>433</v>
      </c>
      <c r="G78" s="21">
        <v>600000</v>
      </c>
      <c r="H78" s="33" t="s">
        <v>464</v>
      </c>
      <c r="I78" s="59">
        <v>600000</v>
      </c>
      <c r="J78" s="25"/>
      <c r="K78" s="30" t="s">
        <v>24</v>
      </c>
      <c r="L78" s="25"/>
      <c r="M78" s="25">
        <v>599342</v>
      </c>
      <c r="N78" s="15">
        <f t="shared" si="7"/>
        <v>600</v>
      </c>
      <c r="O78" s="15">
        <f t="shared" si="6"/>
        <v>0</v>
      </c>
      <c r="P78" s="65">
        <v>9</v>
      </c>
      <c r="R78" s="16"/>
    </row>
    <row r="79" spans="1:18" ht="30.75">
      <c r="A79" s="2">
        <f>A78+1</f>
        <v>2</v>
      </c>
      <c r="B79" s="7" t="s">
        <v>255</v>
      </c>
      <c r="C79" s="25" t="s">
        <v>296</v>
      </c>
      <c r="D79" s="32" t="s">
        <v>124</v>
      </c>
      <c r="E79" s="33" t="s">
        <v>432</v>
      </c>
      <c r="F79" s="33" t="s">
        <v>432</v>
      </c>
      <c r="G79" s="21">
        <v>800000</v>
      </c>
      <c r="H79" s="30" t="s">
        <v>374</v>
      </c>
      <c r="I79" s="21">
        <v>800000</v>
      </c>
      <c r="J79" s="25"/>
      <c r="K79" s="30" t="s">
        <v>371</v>
      </c>
      <c r="L79" s="25">
        <v>794325</v>
      </c>
      <c r="M79" s="25">
        <v>798500</v>
      </c>
      <c r="N79" s="15">
        <f>ROUNDDOWN(I79,-3)</f>
        <v>800000</v>
      </c>
      <c r="O79" s="15">
        <f t="shared" si="6"/>
        <v>0</v>
      </c>
      <c r="P79" s="65">
        <f aca="true" t="shared" si="9" ref="P79:P129">G79-I79</f>
        <v>0</v>
      </c>
      <c r="R79" s="16"/>
    </row>
    <row r="80" spans="1:18" ht="46.5">
      <c r="A80" s="2">
        <f aca="true" t="shared" si="10" ref="A80:A109">A79+1</f>
        <v>3</v>
      </c>
      <c r="B80" s="7" t="s">
        <v>256</v>
      </c>
      <c r="C80" s="25" t="s">
        <v>296</v>
      </c>
      <c r="D80" s="32" t="s">
        <v>80</v>
      </c>
      <c r="E80" s="33" t="s">
        <v>431</v>
      </c>
      <c r="F80" s="33" t="s">
        <v>431</v>
      </c>
      <c r="G80" s="59">
        <v>700000</v>
      </c>
      <c r="H80" s="33" t="s">
        <v>463</v>
      </c>
      <c r="I80" s="59">
        <v>700000</v>
      </c>
      <c r="J80" s="25"/>
      <c r="K80" s="30" t="s">
        <v>24</v>
      </c>
      <c r="L80" s="25"/>
      <c r="M80" s="25">
        <v>696089</v>
      </c>
      <c r="N80" s="15">
        <f t="shared" si="7"/>
        <v>700</v>
      </c>
      <c r="O80" s="15">
        <f t="shared" si="6"/>
        <v>0</v>
      </c>
      <c r="P80" s="65">
        <v>10</v>
      </c>
      <c r="R80" s="16"/>
    </row>
    <row r="81" spans="1:18" ht="46.5">
      <c r="A81" s="2">
        <f t="shared" si="10"/>
        <v>4</v>
      </c>
      <c r="B81" s="6" t="s">
        <v>257</v>
      </c>
      <c r="C81" s="25" t="s">
        <v>296</v>
      </c>
      <c r="D81" s="32" t="s">
        <v>81</v>
      </c>
      <c r="E81" s="33" t="s">
        <v>430</v>
      </c>
      <c r="F81" s="33" t="s">
        <v>430</v>
      </c>
      <c r="G81" s="21">
        <v>700000</v>
      </c>
      <c r="H81" s="30" t="s">
        <v>375</v>
      </c>
      <c r="I81" s="59">
        <v>700000</v>
      </c>
      <c r="J81" s="25"/>
      <c r="K81" s="30" t="s">
        <v>376</v>
      </c>
      <c r="L81" s="25"/>
      <c r="M81" s="25">
        <v>682117</v>
      </c>
      <c r="N81" s="15">
        <f>ROUNDDOWN(I81,-3)</f>
        <v>700000</v>
      </c>
      <c r="O81" s="15">
        <f t="shared" si="6"/>
        <v>0</v>
      </c>
      <c r="P81" s="65">
        <f t="shared" si="9"/>
        <v>0</v>
      </c>
      <c r="R81" s="16"/>
    </row>
    <row r="82" spans="1:18" ht="46.5">
      <c r="A82" s="2">
        <f t="shared" si="10"/>
        <v>5</v>
      </c>
      <c r="B82" s="6" t="s">
        <v>258</v>
      </c>
      <c r="C82" s="25" t="s">
        <v>296</v>
      </c>
      <c r="D82" s="32" t="s">
        <v>82</v>
      </c>
      <c r="E82" s="33" t="s">
        <v>440</v>
      </c>
      <c r="F82" s="33" t="s">
        <v>440</v>
      </c>
      <c r="G82" s="22">
        <v>1200000</v>
      </c>
      <c r="H82" s="33" t="s">
        <v>468</v>
      </c>
      <c r="I82" s="59">
        <v>1200000</v>
      </c>
      <c r="J82" s="25"/>
      <c r="K82" s="30" t="s">
        <v>24</v>
      </c>
      <c r="L82" s="25"/>
      <c r="M82" s="25">
        <v>1135300</v>
      </c>
      <c r="N82" s="15">
        <f t="shared" si="7"/>
        <v>1200</v>
      </c>
      <c r="O82" s="15">
        <f t="shared" si="6"/>
        <v>0</v>
      </c>
      <c r="P82" s="65">
        <v>11</v>
      </c>
      <c r="R82" s="16"/>
    </row>
    <row r="83" spans="1:18" ht="78">
      <c r="A83" s="2">
        <f t="shared" si="10"/>
        <v>6</v>
      </c>
      <c r="B83" s="6" t="s">
        <v>259</v>
      </c>
      <c r="C83" s="25" t="s">
        <v>296</v>
      </c>
      <c r="D83" s="32" t="s">
        <v>83</v>
      </c>
      <c r="E83" s="33" t="s">
        <v>439</v>
      </c>
      <c r="F83" s="33" t="s">
        <v>439</v>
      </c>
      <c r="G83" s="22">
        <v>1200000</v>
      </c>
      <c r="H83" s="33" t="s">
        <v>467</v>
      </c>
      <c r="I83" s="59">
        <v>1200000</v>
      </c>
      <c r="J83" s="25"/>
      <c r="K83" s="30" t="s">
        <v>379</v>
      </c>
      <c r="L83" s="25"/>
      <c r="M83" s="25">
        <v>1149796</v>
      </c>
      <c r="N83" s="15">
        <f t="shared" si="7"/>
        <v>1200</v>
      </c>
      <c r="O83" s="15">
        <f t="shared" si="6"/>
        <v>0</v>
      </c>
      <c r="P83" s="65">
        <v>12</v>
      </c>
      <c r="Q83" s="11">
        <v>2</v>
      </c>
      <c r="R83" s="16"/>
    </row>
    <row r="84" spans="1:18" ht="46.5">
      <c r="A84" s="2">
        <f t="shared" si="10"/>
        <v>7</v>
      </c>
      <c r="B84" s="6" t="s">
        <v>260</v>
      </c>
      <c r="C84" s="25" t="s">
        <v>296</v>
      </c>
      <c r="D84" s="32" t="s">
        <v>84</v>
      </c>
      <c r="E84" s="33" t="s">
        <v>437</v>
      </c>
      <c r="F84" s="33" t="s">
        <v>437</v>
      </c>
      <c r="G84" s="22">
        <v>800000</v>
      </c>
      <c r="H84" s="33" t="s">
        <v>466</v>
      </c>
      <c r="I84" s="59">
        <v>800000</v>
      </c>
      <c r="J84" s="25"/>
      <c r="K84" s="30" t="s">
        <v>24</v>
      </c>
      <c r="L84" s="25"/>
      <c r="M84" s="25">
        <v>777242</v>
      </c>
      <c r="N84" s="15">
        <f t="shared" si="7"/>
        <v>800</v>
      </c>
      <c r="O84" s="15">
        <f t="shared" si="6"/>
        <v>0</v>
      </c>
      <c r="P84" s="65">
        <v>13</v>
      </c>
      <c r="R84" s="16"/>
    </row>
    <row r="85" spans="1:18" ht="46.5">
      <c r="A85" s="2">
        <f t="shared" si="10"/>
        <v>8</v>
      </c>
      <c r="B85" s="6" t="s">
        <v>436</v>
      </c>
      <c r="C85" s="25" t="s">
        <v>296</v>
      </c>
      <c r="D85" s="32" t="s">
        <v>86</v>
      </c>
      <c r="E85" s="33" t="s">
        <v>438</v>
      </c>
      <c r="F85" s="33" t="s">
        <v>438</v>
      </c>
      <c r="G85" s="22">
        <v>600000</v>
      </c>
      <c r="H85" s="33" t="s">
        <v>465</v>
      </c>
      <c r="I85" s="59">
        <v>600000</v>
      </c>
      <c r="J85" s="25"/>
      <c r="K85" s="30" t="s">
        <v>24</v>
      </c>
      <c r="L85" s="25"/>
      <c r="M85" s="25">
        <v>599629</v>
      </c>
      <c r="N85" s="15">
        <f t="shared" si="7"/>
        <v>600</v>
      </c>
      <c r="O85" s="15">
        <f t="shared" si="6"/>
        <v>0</v>
      </c>
      <c r="P85" s="65">
        <v>14</v>
      </c>
      <c r="R85" s="16"/>
    </row>
    <row r="86" spans="1:18" ht="46.5">
      <c r="A86" s="2">
        <f t="shared" si="10"/>
        <v>9</v>
      </c>
      <c r="B86" s="8" t="s">
        <v>261</v>
      </c>
      <c r="C86" s="25" t="s">
        <v>296</v>
      </c>
      <c r="D86" s="32" t="s">
        <v>85</v>
      </c>
      <c r="E86" s="33" t="s">
        <v>435</v>
      </c>
      <c r="F86" s="33" t="s">
        <v>435</v>
      </c>
      <c r="G86" s="22">
        <v>300000</v>
      </c>
      <c r="H86" s="33" t="s">
        <v>462</v>
      </c>
      <c r="I86" s="59">
        <v>300000</v>
      </c>
      <c r="J86" s="25"/>
      <c r="K86" s="30" t="s">
        <v>352</v>
      </c>
      <c r="L86" s="25">
        <v>261784</v>
      </c>
      <c r="M86" s="25">
        <v>261784</v>
      </c>
      <c r="N86" s="15">
        <f t="shared" si="7"/>
        <v>300</v>
      </c>
      <c r="O86" s="15">
        <f t="shared" si="6"/>
        <v>0</v>
      </c>
      <c r="P86" s="65">
        <f t="shared" si="9"/>
        <v>0</v>
      </c>
      <c r="R86" s="16"/>
    </row>
    <row r="87" spans="1:18" ht="46.5">
      <c r="A87" s="2">
        <f t="shared" si="10"/>
        <v>10</v>
      </c>
      <c r="B87" s="8" t="s">
        <v>262</v>
      </c>
      <c r="C87" s="25" t="s">
        <v>296</v>
      </c>
      <c r="D87" s="32" t="s">
        <v>87</v>
      </c>
      <c r="E87" s="33" t="s">
        <v>434</v>
      </c>
      <c r="F87" s="33" t="s">
        <v>434</v>
      </c>
      <c r="G87" s="22">
        <v>400000</v>
      </c>
      <c r="H87" s="33" t="s">
        <v>461</v>
      </c>
      <c r="I87" s="59">
        <v>400000</v>
      </c>
      <c r="J87" s="25"/>
      <c r="K87" s="30" t="s">
        <v>353</v>
      </c>
      <c r="L87" s="25">
        <v>389327</v>
      </c>
      <c r="M87" s="25">
        <v>389327</v>
      </c>
      <c r="N87" s="15">
        <f t="shared" si="7"/>
        <v>400</v>
      </c>
      <c r="O87" s="15">
        <f t="shared" si="6"/>
        <v>0</v>
      </c>
      <c r="P87" s="65">
        <f t="shared" si="9"/>
        <v>0</v>
      </c>
      <c r="R87" s="16"/>
    </row>
    <row r="88" spans="1:18" ht="46.5">
      <c r="A88" s="2">
        <f t="shared" si="10"/>
        <v>11</v>
      </c>
      <c r="B88" s="8" t="s">
        <v>263</v>
      </c>
      <c r="C88" s="25" t="s">
        <v>296</v>
      </c>
      <c r="D88" s="32" t="s">
        <v>88</v>
      </c>
      <c r="E88" s="33" t="s">
        <v>442</v>
      </c>
      <c r="F88" s="33" t="s">
        <v>442</v>
      </c>
      <c r="G88" s="22">
        <v>450000</v>
      </c>
      <c r="H88" s="33" t="s">
        <v>460</v>
      </c>
      <c r="I88" s="59">
        <v>450000</v>
      </c>
      <c r="J88" s="25"/>
      <c r="K88" s="30" t="s">
        <v>354</v>
      </c>
      <c r="L88" s="25">
        <v>421426</v>
      </c>
      <c r="M88" s="25">
        <v>421426</v>
      </c>
      <c r="N88" s="15">
        <f t="shared" si="7"/>
        <v>450</v>
      </c>
      <c r="O88" s="15">
        <f t="shared" si="6"/>
        <v>0</v>
      </c>
      <c r="P88" s="65">
        <f t="shared" si="9"/>
        <v>0</v>
      </c>
      <c r="R88" s="16"/>
    </row>
    <row r="89" spans="1:18" ht="46.5">
      <c r="A89" s="2">
        <f t="shared" si="10"/>
        <v>12</v>
      </c>
      <c r="B89" s="8" t="s">
        <v>264</v>
      </c>
      <c r="C89" s="25" t="s">
        <v>296</v>
      </c>
      <c r="D89" s="32" t="s">
        <v>89</v>
      </c>
      <c r="E89" s="33" t="s">
        <v>441</v>
      </c>
      <c r="F89" s="33" t="s">
        <v>441</v>
      </c>
      <c r="G89" s="22">
        <v>400000</v>
      </c>
      <c r="H89" s="33" t="s">
        <v>459</v>
      </c>
      <c r="I89" s="59">
        <v>400000</v>
      </c>
      <c r="J89" s="25"/>
      <c r="K89" s="30" t="s">
        <v>355</v>
      </c>
      <c r="L89" s="25">
        <v>381572</v>
      </c>
      <c r="M89" s="25">
        <v>381572</v>
      </c>
      <c r="N89" s="15">
        <f t="shared" si="7"/>
        <v>400</v>
      </c>
      <c r="O89" s="15">
        <f t="shared" si="6"/>
        <v>0</v>
      </c>
      <c r="P89" s="65">
        <f t="shared" si="9"/>
        <v>0</v>
      </c>
      <c r="R89" s="16"/>
    </row>
    <row r="90" spans="1:18" ht="46.5">
      <c r="A90" s="2">
        <f t="shared" si="10"/>
        <v>13</v>
      </c>
      <c r="B90" s="8" t="s">
        <v>265</v>
      </c>
      <c r="C90" s="25" t="s">
        <v>296</v>
      </c>
      <c r="D90" s="32" t="s">
        <v>90</v>
      </c>
      <c r="E90" s="33" t="s">
        <v>558</v>
      </c>
      <c r="F90" s="33" t="s">
        <v>558</v>
      </c>
      <c r="G90" s="22">
        <v>500000</v>
      </c>
      <c r="H90" s="33" t="s">
        <v>447</v>
      </c>
      <c r="I90" s="22">
        <v>498860</v>
      </c>
      <c r="J90" s="25"/>
      <c r="K90" s="30" t="s">
        <v>356</v>
      </c>
      <c r="L90" s="25">
        <v>482045</v>
      </c>
      <c r="M90" s="25">
        <v>482045</v>
      </c>
      <c r="N90" s="15">
        <f>ROUNDDOWN(I90,-3)</f>
        <v>498000</v>
      </c>
      <c r="O90" s="15">
        <f t="shared" si="6"/>
        <v>1140</v>
      </c>
      <c r="P90" s="65">
        <f t="shared" si="9"/>
        <v>1140</v>
      </c>
      <c r="R90" s="16"/>
    </row>
    <row r="91" spans="1:18" ht="62.25">
      <c r="A91" s="2">
        <f t="shared" si="10"/>
        <v>14</v>
      </c>
      <c r="B91" s="9" t="s">
        <v>266</v>
      </c>
      <c r="C91" s="25" t="s">
        <v>296</v>
      </c>
      <c r="D91" s="32" t="s">
        <v>91</v>
      </c>
      <c r="E91" s="33" t="s">
        <v>443</v>
      </c>
      <c r="F91" s="33" t="s">
        <v>443</v>
      </c>
      <c r="G91" s="22">
        <v>490000</v>
      </c>
      <c r="H91" s="33" t="s">
        <v>446</v>
      </c>
      <c r="I91" s="59">
        <v>490000</v>
      </c>
      <c r="J91" s="25"/>
      <c r="K91" s="30" t="s">
        <v>357</v>
      </c>
      <c r="L91" s="25">
        <v>476434</v>
      </c>
      <c r="M91" s="25">
        <v>476434</v>
      </c>
      <c r="N91" s="15">
        <f t="shared" si="7"/>
        <v>490</v>
      </c>
      <c r="O91" s="15">
        <f t="shared" si="6"/>
        <v>0</v>
      </c>
      <c r="P91" s="65">
        <f t="shared" si="9"/>
        <v>0</v>
      </c>
      <c r="R91" s="16"/>
    </row>
    <row r="92" spans="1:18" ht="46.5">
      <c r="A92" s="2">
        <f t="shared" si="10"/>
        <v>15</v>
      </c>
      <c r="B92" s="10" t="s">
        <v>267</v>
      </c>
      <c r="C92" s="25" t="s">
        <v>296</v>
      </c>
      <c r="D92" s="32" t="s">
        <v>92</v>
      </c>
      <c r="E92" s="33" t="s">
        <v>445</v>
      </c>
      <c r="F92" s="33" t="s">
        <v>445</v>
      </c>
      <c r="G92" s="22">
        <v>350000</v>
      </c>
      <c r="H92" s="33" t="s">
        <v>444</v>
      </c>
      <c r="I92" s="59">
        <v>350000</v>
      </c>
      <c r="J92" s="25"/>
      <c r="K92" s="30" t="s">
        <v>358</v>
      </c>
      <c r="L92" s="25">
        <v>323120</v>
      </c>
      <c r="M92" s="25">
        <v>323120</v>
      </c>
      <c r="N92" s="15">
        <f t="shared" si="7"/>
        <v>350</v>
      </c>
      <c r="O92" s="15">
        <f t="shared" si="6"/>
        <v>0</v>
      </c>
      <c r="P92" s="65">
        <f t="shared" si="9"/>
        <v>0</v>
      </c>
      <c r="R92" s="16"/>
    </row>
    <row r="93" spans="1:18" ht="62.25">
      <c r="A93" s="2">
        <f t="shared" si="10"/>
        <v>16</v>
      </c>
      <c r="B93" s="9" t="s">
        <v>268</v>
      </c>
      <c r="C93" s="25" t="s">
        <v>296</v>
      </c>
      <c r="D93" s="32" t="s">
        <v>93</v>
      </c>
      <c r="E93" s="33" t="s">
        <v>449</v>
      </c>
      <c r="F93" s="33" t="s">
        <v>449</v>
      </c>
      <c r="G93" s="22">
        <v>350000</v>
      </c>
      <c r="H93" s="33" t="s">
        <v>448</v>
      </c>
      <c r="I93" s="59">
        <v>350000</v>
      </c>
      <c r="J93" s="25"/>
      <c r="K93" s="30" t="s">
        <v>359</v>
      </c>
      <c r="L93" s="25">
        <v>345689</v>
      </c>
      <c r="M93" s="25">
        <v>345689</v>
      </c>
      <c r="N93" s="15">
        <f t="shared" si="7"/>
        <v>350</v>
      </c>
      <c r="O93" s="15">
        <f t="shared" si="6"/>
        <v>0</v>
      </c>
      <c r="P93" s="65">
        <f t="shared" si="9"/>
        <v>0</v>
      </c>
      <c r="R93" s="16"/>
    </row>
    <row r="94" spans="1:18" ht="46.5">
      <c r="A94" s="2">
        <f t="shared" si="10"/>
        <v>17</v>
      </c>
      <c r="B94" s="8" t="s">
        <v>269</v>
      </c>
      <c r="C94" s="25" t="s">
        <v>296</v>
      </c>
      <c r="D94" s="32" t="s">
        <v>94</v>
      </c>
      <c r="E94" s="33" t="s">
        <v>450</v>
      </c>
      <c r="F94" s="33" t="s">
        <v>450</v>
      </c>
      <c r="G94" s="22">
        <v>400000</v>
      </c>
      <c r="H94" s="33" t="s">
        <v>451</v>
      </c>
      <c r="I94" s="59">
        <v>400000</v>
      </c>
      <c r="J94" s="25"/>
      <c r="K94" s="30" t="s">
        <v>360</v>
      </c>
      <c r="L94" s="25">
        <v>388083</v>
      </c>
      <c r="M94" s="25">
        <v>388083</v>
      </c>
      <c r="N94" s="15">
        <f t="shared" si="7"/>
        <v>400</v>
      </c>
      <c r="O94" s="15">
        <f t="shared" si="6"/>
        <v>0</v>
      </c>
      <c r="P94" s="65">
        <f t="shared" si="9"/>
        <v>0</v>
      </c>
      <c r="R94" s="16"/>
    </row>
    <row r="95" spans="1:18" ht="46.5">
      <c r="A95" s="2">
        <f t="shared" si="10"/>
        <v>18</v>
      </c>
      <c r="B95" s="8" t="s">
        <v>270</v>
      </c>
      <c r="C95" s="25" t="s">
        <v>296</v>
      </c>
      <c r="D95" s="32" t="s">
        <v>95</v>
      </c>
      <c r="E95" s="33" t="s">
        <v>443</v>
      </c>
      <c r="F95" s="33" t="s">
        <v>443</v>
      </c>
      <c r="G95" s="22">
        <v>500000</v>
      </c>
      <c r="H95" s="33" t="s">
        <v>452</v>
      </c>
      <c r="I95" s="59">
        <v>486940</v>
      </c>
      <c r="J95" s="25"/>
      <c r="K95" s="30" t="s">
        <v>361</v>
      </c>
      <c r="L95" s="25">
        <v>470575</v>
      </c>
      <c r="M95" s="25">
        <v>470575</v>
      </c>
      <c r="N95" s="15">
        <f t="shared" si="7"/>
        <v>486</v>
      </c>
      <c r="O95" s="15">
        <f t="shared" si="6"/>
        <v>13060</v>
      </c>
      <c r="P95" s="65">
        <f t="shared" si="9"/>
        <v>13060</v>
      </c>
      <c r="R95" s="16"/>
    </row>
    <row r="96" spans="1:18" ht="62.25">
      <c r="A96" s="2">
        <f t="shared" si="10"/>
        <v>19</v>
      </c>
      <c r="B96" s="8" t="s">
        <v>271</v>
      </c>
      <c r="C96" s="25" t="s">
        <v>296</v>
      </c>
      <c r="D96" s="32" t="s">
        <v>96</v>
      </c>
      <c r="E96" s="33" t="s">
        <v>454</v>
      </c>
      <c r="F96" s="33" t="s">
        <v>454</v>
      </c>
      <c r="G96" s="22">
        <v>400000</v>
      </c>
      <c r="H96" s="33" t="s">
        <v>453</v>
      </c>
      <c r="I96" s="59">
        <v>400000</v>
      </c>
      <c r="J96" s="25"/>
      <c r="K96" s="30" t="s">
        <v>362</v>
      </c>
      <c r="L96" s="25">
        <v>397607</v>
      </c>
      <c r="M96" s="25">
        <v>397607</v>
      </c>
      <c r="N96" s="15">
        <f t="shared" si="7"/>
        <v>400</v>
      </c>
      <c r="O96" s="15">
        <f t="shared" si="6"/>
        <v>0</v>
      </c>
      <c r="P96" s="65">
        <f t="shared" si="9"/>
        <v>0</v>
      </c>
      <c r="R96" s="16"/>
    </row>
    <row r="97" spans="1:18" ht="46.5">
      <c r="A97" s="2">
        <f t="shared" si="10"/>
        <v>20</v>
      </c>
      <c r="B97" s="10" t="s">
        <v>272</v>
      </c>
      <c r="C97" s="25" t="s">
        <v>296</v>
      </c>
      <c r="D97" s="32" t="s">
        <v>97</v>
      </c>
      <c r="E97" s="33" t="s">
        <v>456</v>
      </c>
      <c r="F97" s="33" t="s">
        <v>456</v>
      </c>
      <c r="G97" s="22">
        <v>450000</v>
      </c>
      <c r="H97" s="33" t="s">
        <v>455</v>
      </c>
      <c r="I97" s="59">
        <v>450000</v>
      </c>
      <c r="J97" s="25"/>
      <c r="K97" s="30" t="s">
        <v>363</v>
      </c>
      <c r="L97" s="25">
        <v>429647</v>
      </c>
      <c r="M97" s="25">
        <v>429647</v>
      </c>
      <c r="N97" s="15">
        <f t="shared" si="7"/>
        <v>450</v>
      </c>
      <c r="O97" s="15">
        <f t="shared" si="6"/>
        <v>0</v>
      </c>
      <c r="P97" s="65">
        <f t="shared" si="9"/>
        <v>0</v>
      </c>
      <c r="R97" s="16"/>
    </row>
    <row r="98" spans="1:18" ht="78">
      <c r="A98" s="2">
        <f t="shared" si="10"/>
        <v>21</v>
      </c>
      <c r="B98" s="6" t="s">
        <v>470</v>
      </c>
      <c r="C98" s="25" t="s">
        <v>296</v>
      </c>
      <c r="D98" s="32" t="s">
        <v>98</v>
      </c>
      <c r="E98" s="33" t="s">
        <v>437</v>
      </c>
      <c r="F98" s="33" t="s">
        <v>437</v>
      </c>
      <c r="G98" s="22">
        <v>1100000</v>
      </c>
      <c r="H98" s="33" t="s">
        <v>469</v>
      </c>
      <c r="I98" s="59">
        <v>1100000</v>
      </c>
      <c r="J98" s="25"/>
      <c r="K98" s="30" t="s">
        <v>379</v>
      </c>
      <c r="L98" s="25"/>
      <c r="M98" s="25">
        <v>1082980</v>
      </c>
      <c r="N98" s="15">
        <f>ROUNDDOWN(I98,-3)/1000</f>
        <v>1100</v>
      </c>
      <c r="O98" s="15">
        <f>G98-I98</f>
        <v>0</v>
      </c>
      <c r="P98" s="65">
        <v>15</v>
      </c>
      <c r="Q98" s="11">
        <v>3</v>
      </c>
      <c r="R98" s="16"/>
    </row>
    <row r="99" spans="1:18" ht="46.5">
      <c r="A99" s="2">
        <f t="shared" si="10"/>
        <v>22</v>
      </c>
      <c r="B99" s="6" t="s">
        <v>4</v>
      </c>
      <c r="C99" s="25"/>
      <c r="D99" s="70" t="s">
        <v>99</v>
      </c>
      <c r="E99" s="33" t="s">
        <v>11</v>
      </c>
      <c r="F99" s="33" t="s">
        <v>11</v>
      </c>
      <c r="G99" s="71">
        <v>650000</v>
      </c>
      <c r="H99" s="33" t="s">
        <v>12</v>
      </c>
      <c r="I99" s="72">
        <v>649922</v>
      </c>
      <c r="J99" s="25"/>
      <c r="K99" s="30" t="s">
        <v>10</v>
      </c>
      <c r="L99" s="25"/>
      <c r="M99" s="25">
        <v>604760.5</v>
      </c>
      <c r="N99" s="15"/>
      <c r="O99" s="15"/>
      <c r="P99" s="65">
        <v>16</v>
      </c>
      <c r="R99" s="16"/>
    </row>
    <row r="100" spans="1:18" ht="30.75">
      <c r="A100" s="2">
        <f t="shared" si="10"/>
        <v>23</v>
      </c>
      <c r="B100" s="6" t="s">
        <v>5</v>
      </c>
      <c r="C100" s="25"/>
      <c r="D100" s="32" t="s">
        <v>100</v>
      </c>
      <c r="E100" s="33" t="s">
        <v>13</v>
      </c>
      <c r="F100" s="33" t="s">
        <v>13</v>
      </c>
      <c r="G100" s="71">
        <v>700000</v>
      </c>
      <c r="H100" s="33" t="s">
        <v>14</v>
      </c>
      <c r="I100" s="71">
        <v>700000</v>
      </c>
      <c r="J100" s="25"/>
      <c r="K100" s="30" t="s">
        <v>10</v>
      </c>
      <c r="L100" s="25"/>
      <c r="M100" s="25">
        <v>570174</v>
      </c>
      <c r="N100" s="15"/>
      <c r="O100" s="15"/>
      <c r="P100" s="65">
        <v>17</v>
      </c>
      <c r="R100" s="16"/>
    </row>
    <row r="101" spans="1:18" ht="46.5">
      <c r="A101" s="2">
        <f t="shared" si="10"/>
        <v>24</v>
      </c>
      <c r="B101" s="6" t="s">
        <v>6</v>
      </c>
      <c r="C101" s="25"/>
      <c r="D101" s="32" t="s">
        <v>101</v>
      </c>
      <c r="E101" s="33" t="s">
        <v>15</v>
      </c>
      <c r="F101" s="33" t="s">
        <v>15</v>
      </c>
      <c r="G101" s="71">
        <v>700000</v>
      </c>
      <c r="H101" s="33" t="s">
        <v>16</v>
      </c>
      <c r="I101" s="71">
        <v>700000</v>
      </c>
      <c r="J101" s="25"/>
      <c r="K101" s="30" t="s">
        <v>10</v>
      </c>
      <c r="L101" s="25"/>
      <c r="M101" s="25">
        <v>666812</v>
      </c>
      <c r="N101" s="15"/>
      <c r="O101" s="15"/>
      <c r="P101" s="65">
        <v>18</v>
      </c>
      <c r="R101" s="16"/>
    </row>
    <row r="102" spans="1:18" ht="62.25">
      <c r="A102" s="2">
        <f t="shared" si="10"/>
        <v>25</v>
      </c>
      <c r="B102" s="6" t="s">
        <v>7</v>
      </c>
      <c r="C102" s="25"/>
      <c r="D102" s="32" t="s">
        <v>103</v>
      </c>
      <c r="E102" s="33" t="s">
        <v>18</v>
      </c>
      <c r="F102" s="33" t="s">
        <v>18</v>
      </c>
      <c r="G102" s="71">
        <v>2420000</v>
      </c>
      <c r="H102" s="33" t="s">
        <v>19</v>
      </c>
      <c r="I102" s="72">
        <v>2420000</v>
      </c>
      <c r="J102" s="25">
        <v>466396.453</v>
      </c>
      <c r="K102" s="30" t="s">
        <v>10</v>
      </c>
      <c r="L102" s="25"/>
      <c r="M102" s="25">
        <f>1769744.8</f>
        <v>1769744.8</v>
      </c>
      <c r="N102" s="15"/>
      <c r="O102" s="15"/>
      <c r="P102" s="65">
        <v>19</v>
      </c>
      <c r="R102" s="16"/>
    </row>
    <row r="103" spans="1:18" ht="46.5">
      <c r="A103" s="2">
        <f t="shared" si="10"/>
        <v>26</v>
      </c>
      <c r="B103" s="6" t="s">
        <v>8</v>
      </c>
      <c r="C103" s="25"/>
      <c r="D103" s="32" t="s">
        <v>162</v>
      </c>
      <c r="E103" s="33" t="s">
        <v>17</v>
      </c>
      <c r="F103" s="33" t="s">
        <v>17</v>
      </c>
      <c r="G103" s="71">
        <v>3500000</v>
      </c>
      <c r="H103" s="33" t="s">
        <v>20</v>
      </c>
      <c r="I103" s="71">
        <v>3500000</v>
      </c>
      <c r="J103" s="25">
        <v>249844</v>
      </c>
      <c r="K103" s="30" t="s">
        <v>10</v>
      </c>
      <c r="L103" s="25"/>
      <c r="M103" s="25">
        <f>3144207.8</f>
        <v>3144207.8</v>
      </c>
      <c r="N103" s="15"/>
      <c r="O103" s="15"/>
      <c r="P103" s="65">
        <v>20</v>
      </c>
      <c r="R103" s="16"/>
    </row>
    <row r="104" spans="1:18" ht="62.25">
      <c r="A104" s="2">
        <f t="shared" si="10"/>
        <v>27</v>
      </c>
      <c r="B104" s="6" t="s">
        <v>9</v>
      </c>
      <c r="C104" s="25"/>
      <c r="D104" s="70" t="s">
        <v>160</v>
      </c>
      <c r="E104" s="33" t="s">
        <v>21</v>
      </c>
      <c r="F104" s="33" t="s">
        <v>21</v>
      </c>
      <c r="G104" s="71">
        <v>600000</v>
      </c>
      <c r="H104" s="33" t="s">
        <v>22</v>
      </c>
      <c r="I104" s="71">
        <v>600000</v>
      </c>
      <c r="J104" s="25">
        <v>0</v>
      </c>
      <c r="K104" s="30" t="s">
        <v>10</v>
      </c>
      <c r="L104" s="25"/>
      <c r="M104" s="25">
        <v>585213</v>
      </c>
      <c r="N104" s="15"/>
      <c r="O104" s="15"/>
      <c r="P104" s="65">
        <v>21</v>
      </c>
      <c r="R104" s="16"/>
    </row>
    <row r="105" spans="1:18" ht="46.5">
      <c r="A105" s="2">
        <f t="shared" si="10"/>
        <v>28</v>
      </c>
      <c r="B105" s="6" t="s">
        <v>273</v>
      </c>
      <c r="C105" s="25" t="s">
        <v>296</v>
      </c>
      <c r="D105" s="32" t="s">
        <v>102</v>
      </c>
      <c r="E105" s="33" t="s">
        <v>458</v>
      </c>
      <c r="F105" s="33" t="s">
        <v>458</v>
      </c>
      <c r="G105" s="22">
        <v>300000</v>
      </c>
      <c r="H105" s="33" t="s">
        <v>457</v>
      </c>
      <c r="I105" s="59">
        <v>300000</v>
      </c>
      <c r="J105" s="25"/>
      <c r="K105" s="30" t="s">
        <v>364</v>
      </c>
      <c r="L105" s="25">
        <v>258461</v>
      </c>
      <c r="M105" s="25">
        <v>258461</v>
      </c>
      <c r="N105" s="15">
        <f t="shared" si="7"/>
        <v>300</v>
      </c>
      <c r="O105" s="15">
        <f t="shared" si="6"/>
        <v>0</v>
      </c>
      <c r="P105" s="65">
        <f t="shared" si="9"/>
        <v>0</v>
      </c>
      <c r="R105" s="16"/>
    </row>
    <row r="106" spans="1:18" ht="62.25">
      <c r="A106" s="2">
        <f t="shared" si="10"/>
        <v>29</v>
      </c>
      <c r="B106" s="7" t="s">
        <v>429</v>
      </c>
      <c r="C106" s="25" t="s">
        <v>296</v>
      </c>
      <c r="D106" s="32" t="s">
        <v>104</v>
      </c>
      <c r="E106" s="33" t="s">
        <v>425</v>
      </c>
      <c r="F106" s="33" t="s">
        <v>425</v>
      </c>
      <c r="G106" s="21">
        <v>200000</v>
      </c>
      <c r="H106" s="33" t="s">
        <v>471</v>
      </c>
      <c r="I106" s="59">
        <v>200000</v>
      </c>
      <c r="J106" s="25"/>
      <c r="K106" s="30" t="s">
        <v>351</v>
      </c>
      <c r="L106" s="25"/>
      <c r="M106" s="25">
        <v>199911</v>
      </c>
      <c r="N106" s="15">
        <f t="shared" si="7"/>
        <v>200</v>
      </c>
      <c r="O106" s="15">
        <f t="shared" si="6"/>
        <v>0</v>
      </c>
      <c r="P106" s="65">
        <f t="shared" si="9"/>
        <v>0</v>
      </c>
      <c r="R106" s="16"/>
    </row>
    <row r="107" spans="1:18" ht="46.5">
      <c r="A107" s="2">
        <f t="shared" si="10"/>
        <v>30</v>
      </c>
      <c r="B107" s="7" t="s">
        <v>274</v>
      </c>
      <c r="C107" s="25" t="s">
        <v>296</v>
      </c>
      <c r="D107" s="32" t="s">
        <v>105</v>
      </c>
      <c r="E107" s="33" t="s">
        <v>428</v>
      </c>
      <c r="F107" s="33" t="s">
        <v>428</v>
      </c>
      <c r="G107" s="21">
        <v>100000</v>
      </c>
      <c r="H107" s="33" t="s">
        <v>472</v>
      </c>
      <c r="I107" s="59">
        <v>100000</v>
      </c>
      <c r="J107" s="25"/>
      <c r="K107" s="30" t="s">
        <v>365</v>
      </c>
      <c r="L107" s="25"/>
      <c r="M107" s="25">
        <v>99964</v>
      </c>
      <c r="N107" s="15">
        <f t="shared" si="7"/>
        <v>100</v>
      </c>
      <c r="O107" s="15">
        <f t="shared" si="6"/>
        <v>0</v>
      </c>
      <c r="P107" s="65">
        <f t="shared" si="9"/>
        <v>0</v>
      </c>
      <c r="R107" s="16"/>
    </row>
    <row r="108" spans="1:18" ht="46.5">
      <c r="A108" s="2">
        <f t="shared" si="10"/>
        <v>31</v>
      </c>
      <c r="B108" s="6" t="s">
        <v>275</v>
      </c>
      <c r="C108" s="25" t="s">
        <v>296</v>
      </c>
      <c r="D108" s="32" t="s">
        <v>426</v>
      </c>
      <c r="E108" s="33" t="s">
        <v>427</v>
      </c>
      <c r="F108" s="33" t="s">
        <v>427</v>
      </c>
      <c r="G108" s="22">
        <v>400000</v>
      </c>
      <c r="H108" s="33" t="s">
        <v>475</v>
      </c>
      <c r="I108" s="59">
        <v>397846</v>
      </c>
      <c r="J108" s="25"/>
      <c r="K108" s="30" t="s">
        <v>25</v>
      </c>
      <c r="L108" s="25"/>
      <c r="M108" s="25">
        <v>397841</v>
      </c>
      <c r="N108" s="15">
        <f t="shared" si="7"/>
        <v>397</v>
      </c>
      <c r="O108" s="15">
        <f t="shared" si="6"/>
        <v>2154</v>
      </c>
      <c r="P108" s="65">
        <f t="shared" si="9"/>
        <v>2154</v>
      </c>
      <c r="R108" s="16"/>
    </row>
    <row r="109" spans="1:18" ht="62.25">
      <c r="A109" s="2">
        <f t="shared" si="10"/>
        <v>32</v>
      </c>
      <c r="B109" s="6" t="s">
        <v>276</v>
      </c>
      <c r="C109" s="25" t="s">
        <v>296</v>
      </c>
      <c r="D109" s="32" t="s">
        <v>152</v>
      </c>
      <c r="E109" s="33" t="s">
        <v>474</v>
      </c>
      <c r="F109" s="33" t="s">
        <v>474</v>
      </c>
      <c r="G109" s="22">
        <v>300000</v>
      </c>
      <c r="H109" s="33" t="s">
        <v>473</v>
      </c>
      <c r="I109" s="59">
        <v>299999</v>
      </c>
      <c r="J109" s="25"/>
      <c r="K109" s="30" t="s">
        <v>366</v>
      </c>
      <c r="L109" s="25"/>
      <c r="M109" s="25">
        <v>287523</v>
      </c>
      <c r="N109" s="15">
        <f t="shared" si="7"/>
        <v>299</v>
      </c>
      <c r="O109" s="15">
        <f t="shared" si="6"/>
        <v>1</v>
      </c>
      <c r="P109" s="65">
        <f t="shared" si="9"/>
        <v>1</v>
      </c>
      <c r="R109" s="16"/>
    </row>
    <row r="110" spans="1:18" s="51" customFormat="1" ht="17.25">
      <c r="A110" s="3" t="s">
        <v>170</v>
      </c>
      <c r="B110" s="52" t="s">
        <v>176</v>
      </c>
      <c r="C110" s="49"/>
      <c r="D110" s="50"/>
      <c r="E110" s="3"/>
      <c r="F110" s="3"/>
      <c r="G110" s="69">
        <f>SUM(G111:G130)</f>
        <v>20508721</v>
      </c>
      <c r="H110" s="69">
        <f aca="true" t="shared" si="11" ref="H110:O110">SUM(H111:H130)</f>
        <v>0</v>
      </c>
      <c r="I110" s="69">
        <f t="shared" si="11"/>
        <v>20503982</v>
      </c>
      <c r="J110" s="69">
        <f t="shared" si="11"/>
        <v>995606.4739999999</v>
      </c>
      <c r="K110" s="85">
        <f t="shared" si="11"/>
        <v>0</v>
      </c>
      <c r="L110" s="69">
        <f t="shared" si="11"/>
        <v>4851338</v>
      </c>
      <c r="M110" s="69">
        <f t="shared" si="11"/>
        <v>17409384</v>
      </c>
      <c r="N110" s="69">
        <f t="shared" si="11"/>
        <v>15552954</v>
      </c>
      <c r="O110" s="69">
        <f t="shared" si="11"/>
        <v>4739</v>
      </c>
      <c r="P110" s="65">
        <f t="shared" si="9"/>
        <v>4739</v>
      </c>
      <c r="R110" s="16"/>
    </row>
    <row r="111" spans="1:18" ht="62.25">
      <c r="A111" s="73">
        <v>1</v>
      </c>
      <c r="B111" s="54" t="s">
        <v>277</v>
      </c>
      <c r="C111" s="25" t="s">
        <v>296</v>
      </c>
      <c r="D111" s="32" t="s">
        <v>153</v>
      </c>
      <c r="E111" s="33" t="s">
        <v>477</v>
      </c>
      <c r="F111" s="33" t="s">
        <v>477</v>
      </c>
      <c r="G111" s="18">
        <v>450000</v>
      </c>
      <c r="H111" s="33" t="s">
        <v>476</v>
      </c>
      <c r="I111" s="59">
        <v>450000</v>
      </c>
      <c r="J111" s="25"/>
      <c r="K111" s="30" t="s">
        <v>32</v>
      </c>
      <c r="L111" s="25">
        <v>441896</v>
      </c>
      <c r="M111" s="25">
        <v>441896</v>
      </c>
      <c r="N111" s="15">
        <f t="shared" si="7"/>
        <v>450</v>
      </c>
      <c r="O111" s="15">
        <f t="shared" si="6"/>
        <v>0</v>
      </c>
      <c r="P111" s="65">
        <f t="shared" si="9"/>
        <v>0</v>
      </c>
      <c r="R111" s="16"/>
    </row>
    <row r="112" spans="1:18" ht="78">
      <c r="A112" s="73">
        <f aca="true" t="shared" si="12" ref="A112:A130">A111+1</f>
        <v>2</v>
      </c>
      <c r="B112" s="54" t="s">
        <v>278</v>
      </c>
      <c r="C112" s="25" t="s">
        <v>296</v>
      </c>
      <c r="D112" s="32" t="s">
        <v>106</v>
      </c>
      <c r="E112" s="33" t="s">
        <v>479</v>
      </c>
      <c r="F112" s="33" t="s">
        <v>479</v>
      </c>
      <c r="G112" s="18">
        <v>450000</v>
      </c>
      <c r="H112" s="33" t="s">
        <v>478</v>
      </c>
      <c r="I112" s="59">
        <v>449355</v>
      </c>
      <c r="J112" s="25"/>
      <c r="K112" s="30" t="s">
        <v>26</v>
      </c>
      <c r="L112" s="25">
        <v>449328</v>
      </c>
      <c r="M112" s="25">
        <v>449328</v>
      </c>
      <c r="N112" s="15">
        <f t="shared" si="7"/>
        <v>449</v>
      </c>
      <c r="O112" s="15">
        <f t="shared" si="6"/>
        <v>645</v>
      </c>
      <c r="P112" s="65">
        <f t="shared" si="9"/>
        <v>645</v>
      </c>
      <c r="R112" s="16"/>
    </row>
    <row r="113" spans="1:18" ht="62.25">
      <c r="A113" s="73">
        <f t="shared" si="12"/>
        <v>3</v>
      </c>
      <c r="B113" s="54" t="s">
        <v>279</v>
      </c>
      <c r="C113" s="25" t="s">
        <v>296</v>
      </c>
      <c r="D113" s="32" t="s">
        <v>107</v>
      </c>
      <c r="E113" s="33" t="s">
        <v>481</v>
      </c>
      <c r="F113" s="33" t="s">
        <v>481</v>
      </c>
      <c r="G113" s="18">
        <v>500000</v>
      </c>
      <c r="H113" s="33" t="s">
        <v>480</v>
      </c>
      <c r="I113" s="59">
        <v>496638</v>
      </c>
      <c r="J113" s="25"/>
      <c r="K113" s="30" t="s">
        <v>29</v>
      </c>
      <c r="L113" s="25">
        <v>496634</v>
      </c>
      <c r="M113" s="25">
        <v>496634</v>
      </c>
      <c r="N113" s="15">
        <f t="shared" si="7"/>
        <v>496</v>
      </c>
      <c r="O113" s="15">
        <f t="shared" si="6"/>
        <v>3362</v>
      </c>
      <c r="P113" s="65">
        <f t="shared" si="9"/>
        <v>3362</v>
      </c>
      <c r="R113" s="16"/>
    </row>
    <row r="114" spans="1:18" ht="46.5">
      <c r="A114" s="73">
        <f t="shared" si="12"/>
        <v>4</v>
      </c>
      <c r="B114" s="54" t="s">
        <v>280</v>
      </c>
      <c r="C114" s="25" t="s">
        <v>296</v>
      </c>
      <c r="D114" s="32" t="s">
        <v>108</v>
      </c>
      <c r="E114" s="33" t="s">
        <v>483</v>
      </c>
      <c r="F114" s="33" t="s">
        <v>483</v>
      </c>
      <c r="G114" s="18">
        <v>450000</v>
      </c>
      <c r="H114" s="33" t="s">
        <v>482</v>
      </c>
      <c r="I114" s="59">
        <v>450000</v>
      </c>
      <c r="J114" s="25"/>
      <c r="K114" s="30" t="s">
        <v>35</v>
      </c>
      <c r="L114" s="25">
        <f>M114</f>
        <v>441239</v>
      </c>
      <c r="M114" s="25">
        <v>441239</v>
      </c>
      <c r="N114" s="15">
        <f t="shared" si="7"/>
        <v>450</v>
      </c>
      <c r="O114" s="15">
        <f t="shared" si="6"/>
        <v>0</v>
      </c>
      <c r="P114" s="65">
        <f t="shared" si="9"/>
        <v>0</v>
      </c>
      <c r="R114" s="16"/>
    </row>
    <row r="115" spans="1:18" ht="46.5">
      <c r="A115" s="73">
        <f t="shared" si="12"/>
        <v>5</v>
      </c>
      <c r="B115" s="54" t="s">
        <v>281</v>
      </c>
      <c r="C115" s="25" t="s">
        <v>296</v>
      </c>
      <c r="D115" s="32" t="s">
        <v>109</v>
      </c>
      <c r="E115" s="33" t="s">
        <v>487</v>
      </c>
      <c r="F115" s="33" t="s">
        <v>487</v>
      </c>
      <c r="G115" s="18">
        <v>400000</v>
      </c>
      <c r="H115" s="33" t="s">
        <v>484</v>
      </c>
      <c r="I115" s="59">
        <v>400000</v>
      </c>
      <c r="J115" s="25"/>
      <c r="K115" s="30" t="s">
        <v>33</v>
      </c>
      <c r="L115" s="25">
        <v>378608</v>
      </c>
      <c r="M115" s="25">
        <v>378608</v>
      </c>
      <c r="N115" s="15">
        <f t="shared" si="7"/>
        <v>400</v>
      </c>
      <c r="O115" s="15">
        <f t="shared" si="6"/>
        <v>0</v>
      </c>
      <c r="P115" s="65">
        <f t="shared" si="9"/>
        <v>0</v>
      </c>
      <c r="R115" s="16"/>
    </row>
    <row r="116" spans="1:18" ht="62.25">
      <c r="A116" s="73">
        <f t="shared" si="12"/>
        <v>6</v>
      </c>
      <c r="B116" s="54" t="s">
        <v>282</v>
      </c>
      <c r="C116" s="25" t="s">
        <v>296</v>
      </c>
      <c r="D116" s="32" t="s">
        <v>110</v>
      </c>
      <c r="E116" s="33" t="s">
        <v>489</v>
      </c>
      <c r="F116" s="33" t="s">
        <v>489</v>
      </c>
      <c r="G116" s="18">
        <v>400000</v>
      </c>
      <c r="H116" s="33" t="s">
        <v>488</v>
      </c>
      <c r="I116" s="59">
        <v>400000</v>
      </c>
      <c r="J116" s="25"/>
      <c r="K116" s="30" t="s">
        <v>34</v>
      </c>
      <c r="L116" s="25">
        <f>M116</f>
        <v>387131</v>
      </c>
      <c r="M116" s="25">
        <v>387131</v>
      </c>
      <c r="N116" s="15">
        <f t="shared" si="7"/>
        <v>400</v>
      </c>
      <c r="O116" s="15">
        <f t="shared" si="6"/>
        <v>0</v>
      </c>
      <c r="P116" s="65">
        <f t="shared" si="9"/>
        <v>0</v>
      </c>
      <c r="R116" s="16"/>
    </row>
    <row r="117" spans="1:18" ht="46.5">
      <c r="A117" s="73">
        <f t="shared" si="12"/>
        <v>7</v>
      </c>
      <c r="B117" s="54" t="s">
        <v>283</v>
      </c>
      <c r="C117" s="25" t="s">
        <v>296</v>
      </c>
      <c r="D117" s="32" t="s">
        <v>111</v>
      </c>
      <c r="E117" s="33" t="s">
        <v>491</v>
      </c>
      <c r="F117" s="33" t="s">
        <v>491</v>
      </c>
      <c r="G117" s="18">
        <v>500000</v>
      </c>
      <c r="H117" s="33" t="s">
        <v>490</v>
      </c>
      <c r="I117" s="59">
        <v>499268</v>
      </c>
      <c r="J117" s="25"/>
      <c r="K117" s="30" t="s">
        <v>36</v>
      </c>
      <c r="L117" s="25">
        <f>M117</f>
        <v>499267</v>
      </c>
      <c r="M117" s="25">
        <v>499267</v>
      </c>
      <c r="N117" s="15">
        <f t="shared" si="7"/>
        <v>499</v>
      </c>
      <c r="O117" s="15">
        <f t="shared" si="6"/>
        <v>732</v>
      </c>
      <c r="P117" s="65">
        <f t="shared" si="9"/>
        <v>732</v>
      </c>
      <c r="R117" s="16"/>
    </row>
    <row r="118" spans="1:18" ht="62.25">
      <c r="A118" s="73">
        <f t="shared" si="12"/>
        <v>8</v>
      </c>
      <c r="B118" s="54" t="s">
        <v>284</v>
      </c>
      <c r="C118" s="25" t="s">
        <v>296</v>
      </c>
      <c r="D118" s="32" t="s">
        <v>112</v>
      </c>
      <c r="E118" s="33" t="s">
        <v>492</v>
      </c>
      <c r="F118" s="33" t="s">
        <v>492</v>
      </c>
      <c r="G118" s="18">
        <v>480000</v>
      </c>
      <c r="H118" s="33" t="s">
        <v>485</v>
      </c>
      <c r="I118" s="59">
        <v>480000</v>
      </c>
      <c r="J118" s="25"/>
      <c r="K118" s="30" t="s">
        <v>30</v>
      </c>
      <c r="L118" s="25">
        <v>479999</v>
      </c>
      <c r="M118" s="25">
        <v>479999</v>
      </c>
      <c r="N118" s="15">
        <f t="shared" si="7"/>
        <v>480</v>
      </c>
      <c r="O118" s="15">
        <f t="shared" si="6"/>
        <v>0</v>
      </c>
      <c r="P118" s="65">
        <f t="shared" si="9"/>
        <v>0</v>
      </c>
      <c r="R118" s="16"/>
    </row>
    <row r="119" spans="1:18" ht="46.5">
      <c r="A119" s="73">
        <f t="shared" si="12"/>
        <v>9</v>
      </c>
      <c r="B119" s="54" t="s">
        <v>285</v>
      </c>
      <c r="C119" s="25" t="s">
        <v>296</v>
      </c>
      <c r="D119" s="32" t="s">
        <v>113</v>
      </c>
      <c r="E119" s="33" t="s">
        <v>494</v>
      </c>
      <c r="F119" s="33" t="s">
        <v>494</v>
      </c>
      <c r="G119" s="18">
        <v>400000</v>
      </c>
      <c r="H119" s="33" t="s">
        <v>493</v>
      </c>
      <c r="I119" s="59">
        <v>400000</v>
      </c>
      <c r="J119" s="25"/>
      <c r="K119" s="30" t="s">
        <v>31</v>
      </c>
      <c r="L119" s="25">
        <v>399942</v>
      </c>
      <c r="M119" s="25">
        <v>399942</v>
      </c>
      <c r="N119" s="15">
        <f t="shared" si="7"/>
        <v>400</v>
      </c>
      <c r="O119" s="15">
        <f t="shared" si="6"/>
        <v>0</v>
      </c>
      <c r="P119" s="65">
        <f t="shared" si="9"/>
        <v>0</v>
      </c>
      <c r="R119" s="16"/>
    </row>
    <row r="120" spans="1:18" ht="46.5">
      <c r="A120" s="73">
        <f t="shared" si="12"/>
        <v>10</v>
      </c>
      <c r="B120" s="54" t="s">
        <v>286</v>
      </c>
      <c r="C120" s="25" t="s">
        <v>296</v>
      </c>
      <c r="D120" s="32" t="s">
        <v>114</v>
      </c>
      <c r="E120" s="33" t="s">
        <v>494</v>
      </c>
      <c r="F120" s="33" t="s">
        <v>494</v>
      </c>
      <c r="G120" s="18">
        <v>450000</v>
      </c>
      <c r="H120" s="33" t="s">
        <v>495</v>
      </c>
      <c r="I120" s="59">
        <v>450000</v>
      </c>
      <c r="J120" s="25"/>
      <c r="K120" s="30" t="s">
        <v>27</v>
      </c>
      <c r="L120" s="25">
        <v>435755</v>
      </c>
      <c r="M120" s="25">
        <v>435755</v>
      </c>
      <c r="N120" s="15">
        <f t="shared" si="7"/>
        <v>450</v>
      </c>
      <c r="O120" s="15">
        <f t="shared" si="6"/>
        <v>0</v>
      </c>
      <c r="P120" s="65">
        <f t="shared" si="9"/>
        <v>0</v>
      </c>
      <c r="R120" s="16"/>
    </row>
    <row r="121" spans="1:18" ht="62.25">
      <c r="A121" s="73">
        <f t="shared" si="12"/>
        <v>11</v>
      </c>
      <c r="B121" s="54" t="s">
        <v>287</v>
      </c>
      <c r="C121" s="25" t="s">
        <v>296</v>
      </c>
      <c r="D121" s="32" t="s">
        <v>115</v>
      </c>
      <c r="E121" s="33" t="s">
        <v>496</v>
      </c>
      <c r="F121" s="33" t="s">
        <v>496</v>
      </c>
      <c r="G121" s="18">
        <v>480000</v>
      </c>
      <c r="H121" s="33" t="s">
        <v>486</v>
      </c>
      <c r="I121" s="59">
        <v>480000</v>
      </c>
      <c r="J121" s="25"/>
      <c r="K121" s="30" t="s">
        <v>28</v>
      </c>
      <c r="L121" s="25">
        <v>441539</v>
      </c>
      <c r="M121" s="25">
        <v>441539</v>
      </c>
      <c r="N121" s="15">
        <f t="shared" si="7"/>
        <v>480</v>
      </c>
      <c r="O121" s="15">
        <f t="shared" si="6"/>
        <v>0</v>
      </c>
      <c r="P121" s="65">
        <f t="shared" si="9"/>
        <v>0</v>
      </c>
      <c r="R121" s="16"/>
    </row>
    <row r="122" spans="1:18" ht="62.25">
      <c r="A122" s="73">
        <f t="shared" si="12"/>
        <v>12</v>
      </c>
      <c r="B122" s="54" t="s">
        <v>288</v>
      </c>
      <c r="C122" s="25" t="s">
        <v>296</v>
      </c>
      <c r="D122" s="32" t="s">
        <v>116</v>
      </c>
      <c r="E122" s="89" t="s">
        <v>42</v>
      </c>
      <c r="F122" s="89" t="s">
        <v>42</v>
      </c>
      <c r="G122" s="19">
        <v>1800000</v>
      </c>
      <c r="H122" s="33" t="s">
        <v>505</v>
      </c>
      <c r="I122" s="59">
        <v>1800000</v>
      </c>
      <c r="J122" s="25">
        <v>294726.101</v>
      </c>
      <c r="K122" s="30" t="s">
        <v>139</v>
      </c>
      <c r="L122" s="25"/>
      <c r="M122" s="25">
        <v>1420016</v>
      </c>
      <c r="N122" s="15">
        <f aca="true" t="shared" si="13" ref="N122:N130">ROUNDDOWN(I122,-3)</f>
        <v>1800000</v>
      </c>
      <c r="O122" s="15">
        <f t="shared" si="6"/>
        <v>0</v>
      </c>
      <c r="P122" s="65">
        <f t="shared" si="9"/>
        <v>0</v>
      </c>
      <c r="R122" s="16"/>
    </row>
    <row r="123" spans="1:18" ht="46.5">
      <c r="A123" s="73">
        <f t="shared" si="12"/>
        <v>13</v>
      </c>
      <c r="B123" s="54" t="s">
        <v>289</v>
      </c>
      <c r="C123" s="25" t="s">
        <v>296</v>
      </c>
      <c r="D123" s="32" t="s">
        <v>117</v>
      </c>
      <c r="E123" s="89" t="s">
        <v>41</v>
      </c>
      <c r="F123" s="89" t="s">
        <v>41</v>
      </c>
      <c r="G123" s="18">
        <v>2000000</v>
      </c>
      <c r="H123" s="33" t="s">
        <v>504</v>
      </c>
      <c r="I123" s="59">
        <v>2000000</v>
      </c>
      <c r="J123" s="25">
        <v>7650.939</v>
      </c>
      <c r="K123" s="30" t="s">
        <v>24</v>
      </c>
      <c r="L123" s="25"/>
      <c r="M123" s="25">
        <v>1984513</v>
      </c>
      <c r="N123" s="15">
        <f t="shared" si="13"/>
        <v>2000000</v>
      </c>
      <c r="O123" s="15">
        <f t="shared" si="6"/>
        <v>0</v>
      </c>
      <c r="P123" s="65">
        <v>22</v>
      </c>
      <c r="R123" s="16"/>
    </row>
    <row r="124" spans="1:18" ht="46.5">
      <c r="A124" s="73">
        <f t="shared" si="12"/>
        <v>14</v>
      </c>
      <c r="B124" s="54" t="s">
        <v>290</v>
      </c>
      <c r="C124" s="25" t="s">
        <v>296</v>
      </c>
      <c r="D124" s="32" t="s">
        <v>118</v>
      </c>
      <c r="E124" s="87" t="s">
        <v>45</v>
      </c>
      <c r="F124" s="87" t="s">
        <v>45</v>
      </c>
      <c r="G124" s="18">
        <v>1500000</v>
      </c>
      <c r="H124" s="33" t="s">
        <v>503</v>
      </c>
      <c r="I124" s="59">
        <v>1500000</v>
      </c>
      <c r="J124" s="25">
        <v>184</v>
      </c>
      <c r="K124" s="30" t="s">
        <v>37</v>
      </c>
      <c r="L124" s="25"/>
      <c r="M124" s="25">
        <v>1255144</v>
      </c>
      <c r="N124" s="15">
        <f t="shared" si="13"/>
        <v>1500000</v>
      </c>
      <c r="O124" s="15">
        <f t="shared" si="6"/>
        <v>0</v>
      </c>
      <c r="P124" s="65">
        <f t="shared" si="9"/>
        <v>0</v>
      </c>
      <c r="R124" s="16"/>
    </row>
    <row r="125" spans="1:18" s="42" customFormat="1" ht="93">
      <c r="A125" s="74">
        <f t="shared" si="12"/>
        <v>15</v>
      </c>
      <c r="B125" s="55" t="s">
        <v>291</v>
      </c>
      <c r="C125" s="38" t="s">
        <v>296</v>
      </c>
      <c r="D125" s="39" t="s">
        <v>119</v>
      </c>
      <c r="E125" s="2" t="s">
        <v>498</v>
      </c>
      <c r="F125" s="2" t="s">
        <v>498</v>
      </c>
      <c r="G125" s="40">
        <v>700000</v>
      </c>
      <c r="H125" s="2" t="s">
        <v>497</v>
      </c>
      <c r="I125" s="40">
        <v>700000</v>
      </c>
      <c r="J125" s="38"/>
      <c r="K125" s="86" t="s">
        <v>379</v>
      </c>
      <c r="L125" s="38"/>
      <c r="M125" s="38">
        <v>684075</v>
      </c>
      <c r="N125" s="41">
        <f t="shared" si="13"/>
        <v>700000</v>
      </c>
      <c r="O125" s="41">
        <f t="shared" si="6"/>
        <v>0</v>
      </c>
      <c r="P125" s="79">
        <v>23</v>
      </c>
      <c r="Q125" s="78">
        <v>4</v>
      </c>
      <c r="R125" s="16"/>
    </row>
    <row r="126" spans="1:18" ht="62.25">
      <c r="A126" s="73">
        <f t="shared" si="12"/>
        <v>16</v>
      </c>
      <c r="B126" s="54" t="s">
        <v>292</v>
      </c>
      <c r="C126" s="25" t="s">
        <v>296</v>
      </c>
      <c r="D126" s="32" t="s">
        <v>161</v>
      </c>
      <c r="E126" s="89" t="s">
        <v>40</v>
      </c>
      <c r="F126" s="89" t="s">
        <v>40</v>
      </c>
      <c r="G126" s="18">
        <v>2500000</v>
      </c>
      <c r="H126" s="33" t="s">
        <v>502</v>
      </c>
      <c r="I126" s="59">
        <v>2500000</v>
      </c>
      <c r="J126" s="25">
        <v>361032</v>
      </c>
      <c r="K126" s="30" t="s">
        <v>24</v>
      </c>
      <c r="L126" s="25"/>
      <c r="M126" s="25">
        <v>1854749</v>
      </c>
      <c r="N126" s="15">
        <f t="shared" si="13"/>
        <v>2500000</v>
      </c>
      <c r="O126" s="15">
        <f t="shared" si="6"/>
        <v>0</v>
      </c>
      <c r="P126" s="65">
        <f t="shared" si="9"/>
        <v>0</v>
      </c>
      <c r="R126" s="16"/>
    </row>
    <row r="127" spans="1:18" ht="46.5">
      <c r="A127" s="73">
        <f t="shared" si="12"/>
        <v>17</v>
      </c>
      <c r="B127" s="54" t="s">
        <v>501</v>
      </c>
      <c r="C127" s="25" t="s">
        <v>296</v>
      </c>
      <c r="D127" s="32" t="s">
        <v>120</v>
      </c>
      <c r="E127" s="89" t="s">
        <v>39</v>
      </c>
      <c r="F127" s="89" t="s">
        <v>39</v>
      </c>
      <c r="G127" s="18">
        <v>2248721</v>
      </c>
      <c r="H127" s="33" t="s">
        <v>500</v>
      </c>
      <c r="I127" s="18">
        <v>2248721</v>
      </c>
      <c r="J127" s="25">
        <v>3795.546</v>
      </c>
      <c r="K127" s="30" t="s">
        <v>24</v>
      </c>
      <c r="L127" s="25"/>
      <c r="M127" s="25">
        <v>1816151</v>
      </c>
      <c r="N127" s="15">
        <f t="shared" si="13"/>
        <v>2248000</v>
      </c>
      <c r="O127" s="15">
        <f t="shared" si="6"/>
        <v>0</v>
      </c>
      <c r="P127" s="65">
        <f t="shared" si="9"/>
        <v>0</v>
      </c>
      <c r="R127" s="16"/>
    </row>
    <row r="128" spans="1:18" ht="46.5">
      <c r="A128" s="73">
        <f t="shared" si="12"/>
        <v>18</v>
      </c>
      <c r="B128" s="54" t="s">
        <v>293</v>
      </c>
      <c r="C128" s="25" t="s">
        <v>296</v>
      </c>
      <c r="D128" s="32" t="s">
        <v>121</v>
      </c>
      <c r="E128" s="89" t="s">
        <v>44</v>
      </c>
      <c r="F128" s="89" t="s">
        <v>44</v>
      </c>
      <c r="G128" s="18">
        <v>2000000</v>
      </c>
      <c r="H128" s="33" t="s">
        <v>499</v>
      </c>
      <c r="I128" s="59">
        <v>2000000</v>
      </c>
      <c r="J128" s="25">
        <v>39885</v>
      </c>
      <c r="K128" s="30" t="s">
        <v>24</v>
      </c>
      <c r="L128" s="25"/>
      <c r="M128" s="25">
        <v>1607802</v>
      </c>
      <c r="N128" s="15">
        <f t="shared" si="13"/>
        <v>2000000</v>
      </c>
      <c r="O128" s="15">
        <f t="shared" si="6"/>
        <v>0</v>
      </c>
      <c r="P128" s="65">
        <f t="shared" si="9"/>
        <v>0</v>
      </c>
      <c r="R128" s="16"/>
    </row>
    <row r="129" spans="1:18" ht="46.5">
      <c r="A129" s="73">
        <f t="shared" si="12"/>
        <v>19</v>
      </c>
      <c r="B129" s="54" t="s">
        <v>294</v>
      </c>
      <c r="C129" s="25" t="s">
        <v>296</v>
      </c>
      <c r="D129" s="32" t="s">
        <v>122</v>
      </c>
      <c r="E129" s="89" t="s">
        <v>38</v>
      </c>
      <c r="F129" s="89" t="s">
        <v>38</v>
      </c>
      <c r="G129" s="18">
        <v>2200000</v>
      </c>
      <c r="H129" s="33" t="s">
        <v>156</v>
      </c>
      <c r="I129" s="59">
        <v>2200000</v>
      </c>
      <c r="J129" s="25">
        <v>288332.888</v>
      </c>
      <c r="K129" s="30" t="s">
        <v>24</v>
      </c>
      <c r="L129" s="25"/>
      <c r="M129" s="25">
        <v>1394554</v>
      </c>
      <c r="N129" s="15">
        <f t="shared" si="13"/>
        <v>2200000</v>
      </c>
      <c r="O129" s="15">
        <f t="shared" si="6"/>
        <v>0</v>
      </c>
      <c r="P129" s="65">
        <f t="shared" si="9"/>
        <v>0</v>
      </c>
      <c r="R129" s="16"/>
    </row>
    <row r="130" spans="1:18" ht="46.5">
      <c r="A130" s="73">
        <f t="shared" si="12"/>
        <v>20</v>
      </c>
      <c r="B130" s="54" t="s">
        <v>295</v>
      </c>
      <c r="C130" s="25" t="s">
        <v>296</v>
      </c>
      <c r="D130" s="32" t="s">
        <v>123</v>
      </c>
      <c r="E130" s="33" t="s">
        <v>43</v>
      </c>
      <c r="F130" s="33" t="s">
        <v>43</v>
      </c>
      <c r="G130" s="18">
        <v>600000</v>
      </c>
      <c r="H130" s="33" t="s">
        <v>157</v>
      </c>
      <c r="I130" s="59">
        <v>600000</v>
      </c>
      <c r="J130" s="25"/>
      <c r="K130" s="30" t="s">
        <v>24</v>
      </c>
      <c r="L130" s="25"/>
      <c r="M130" s="25">
        <v>541042</v>
      </c>
      <c r="N130" s="15">
        <f t="shared" si="13"/>
        <v>600000</v>
      </c>
      <c r="O130" s="15">
        <f t="shared" si="6"/>
        <v>0</v>
      </c>
      <c r="P130" s="77">
        <v>24</v>
      </c>
      <c r="R130" s="16"/>
    </row>
    <row r="131" spans="1:16" s="28" customFormat="1" ht="17.25">
      <c r="A131" s="81"/>
      <c r="B131" s="81" t="s">
        <v>171</v>
      </c>
      <c r="C131" s="27"/>
      <c r="D131" s="27"/>
      <c r="E131" s="27"/>
      <c r="F131" s="27"/>
      <c r="G131" s="24">
        <f>G110+G77+G41+G6</f>
        <v>92337109</v>
      </c>
      <c r="H131" s="24">
        <f aca="true" t="shared" si="14" ref="H131:M131">H110+H77+H41+H6</f>
        <v>0</v>
      </c>
      <c r="I131" s="24">
        <f t="shared" si="14"/>
        <v>92312916</v>
      </c>
      <c r="J131" s="24">
        <f t="shared" si="14"/>
        <v>2031219.9649999999</v>
      </c>
      <c r="K131" s="24">
        <f t="shared" si="14"/>
        <v>0</v>
      </c>
      <c r="L131" s="24">
        <f t="shared" si="14"/>
        <v>42034785.824</v>
      </c>
      <c r="M131" s="24">
        <f t="shared" si="14"/>
        <v>85113511.1</v>
      </c>
      <c r="P131" s="63"/>
    </row>
  </sheetData>
  <sheetProtection/>
  <mergeCells count="12">
    <mergeCell ref="D4:D5"/>
    <mergeCell ref="G4:G5"/>
    <mergeCell ref="H4:I4"/>
    <mergeCell ref="J4:J5"/>
    <mergeCell ref="A1:M1"/>
    <mergeCell ref="A2:M2"/>
    <mergeCell ref="A4:A5"/>
    <mergeCell ref="B4:B5"/>
    <mergeCell ref="K4:L4"/>
    <mergeCell ref="M4:M5"/>
    <mergeCell ref="E4:F4"/>
    <mergeCell ref="C4:C5"/>
  </mergeCells>
  <conditionalFormatting sqref="H1:H5 H32:H38 H7:H30 H46:H76 H105:H107 H40 H78:H98 H132:H65536 H109 H42:H44 H111:H130">
    <cfRule type="duplicateValues" priority="4" dxfId="0" stopIfTrue="1">
      <formula>AND(COUNTIF($H$1:$H$5,H1)+COUNTIF($H$32:$H$38,H1)+COUNTIF($H$7:$H$30,H1)+COUNTIF($H$46:$H$76,H1)+COUNTIF($H$105:$H$107,H1)+COUNTIF($H$40:$H$40,H1)+COUNTIF($H$78:$H$98,H1)+COUNTIF($H$132:$H$65536,H1)+COUNTIF($H$109:$H$109,H1)+COUNTIF($H$42:$H$44,H1)+COUNTIF($H$111:$H$130,H1)&gt;1,NOT(ISBLANK(H1)))</formula>
    </cfRule>
  </conditionalFormatting>
  <conditionalFormatting sqref="H103">
    <cfRule type="duplicateValues" priority="2" dxfId="0" stopIfTrue="1">
      <formula>AND(COUNTIF($H$103:$H$103,H103)&gt;1,NOT(ISBLANK(H103)))</formula>
    </cfRule>
  </conditionalFormatting>
  <conditionalFormatting sqref="H104">
    <cfRule type="duplicateValues" priority="1" dxfId="0" stopIfTrue="1">
      <formula>AND(COUNTIF($H$104:$H$104,H104)&gt;1,NOT(ISBLANK(H104)))</formula>
    </cfRule>
  </conditionalFormatting>
  <conditionalFormatting sqref="H99:H102">
    <cfRule type="duplicateValues" priority="10" dxfId="0" stopIfTrue="1">
      <formula>AND(COUNTIF($H$99:$H$102,H99)&gt;1,NOT(ISBLANK(H99)))</formula>
    </cfRule>
  </conditionalFormatting>
  <printOptions/>
  <pageMargins left="0.3" right="0.1968503937007874" top="0.31496062992125984" bottom="0.31496062992125984" header="0.1968503937007874" footer="0.1968503937007874"/>
  <pageSetup horizontalDpi="600" verticalDpi="600" orientation="landscape" paperSize="9" scale="64" r:id="rId1"/>
  <headerFooter alignWithMargins="0">
    <oddFooter>&amp;C&amp;12&amp;P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VNN.R9</cp:lastModifiedBy>
  <cp:lastPrinted>2022-10-27T06:46:25Z</cp:lastPrinted>
  <dcterms:created xsi:type="dcterms:W3CDTF">2021-07-30T02:37:52Z</dcterms:created>
  <dcterms:modified xsi:type="dcterms:W3CDTF">2022-12-04T16:23:12Z</dcterms:modified>
  <cp:category/>
  <cp:version/>
  <cp:contentType/>
  <cp:contentStatus/>
</cp:coreProperties>
</file>